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firstSheet="6" activeTab="6"/>
  </bookViews>
  <sheets>
    <sheet name="50% (2)" sheetId="5" state="hidden" r:id="rId1"/>
    <sheet name="50%" sheetId="1" state="hidden" r:id="rId2"/>
    <sheet name="100% (2)" sheetId="6" state="hidden" r:id="rId3"/>
    <sheet name="100%" sheetId="2" state="hidden" r:id="rId4"/>
    <sheet name="75%" sheetId="3" state="hidden" r:id="rId5"/>
    <sheet name="75%06" sheetId="4" state="hidden" r:id="rId6"/>
    <sheet name="битирувчилар 2020-2021" sheetId="12" r:id="rId7"/>
    <sheet name="Лист1 (2)" sheetId="9" state="hidden" r:id="rId8"/>
    <sheet name="Лист1" sheetId="8" state="hidden" r:id="rId9"/>
    <sheet name="магистир (2)" sheetId="11" state="hidden" r:id="rId10"/>
    <sheet name="магистир" sheetId="10" state="hidden" r:id="rId11"/>
  </sheets>
  <definedNames>
    <definedName name="_xlnm._FilterDatabase" localSheetId="0" hidden="1">'50% (2)'!$A$4:$M$14</definedName>
  </definedNames>
  <calcPr calcId="125725"/>
</workbook>
</file>

<file path=xl/calcChain.xml><?xml version="1.0" encoding="utf-8"?>
<calcChain xmlns="http://schemas.openxmlformats.org/spreadsheetml/2006/main">
  <c r="AL47" i="12"/>
  <c r="AK47"/>
  <c r="AJ47"/>
  <c r="AI47"/>
  <c r="AH47"/>
  <c r="AG47"/>
  <c r="AF47"/>
  <c r="AE47"/>
  <c r="AD47"/>
  <c r="AC47"/>
  <c r="AB47"/>
  <c r="AA47"/>
  <c r="Z47"/>
  <c r="Y47"/>
  <c r="X47"/>
  <c r="W47"/>
  <c r="V47"/>
  <c r="U47"/>
  <c r="T47"/>
  <c r="S47"/>
  <c r="R47"/>
  <c r="Q47"/>
  <c r="P47"/>
  <c r="O47"/>
  <c r="N47"/>
  <c r="M47"/>
  <c r="L47"/>
  <c r="K47"/>
  <c r="BJ18" i="11"/>
  <c r="BG18"/>
  <c r="BF18"/>
  <c r="BC18"/>
  <c r="BB18"/>
  <c r="AY18"/>
  <c r="AX18"/>
  <c r="AU18"/>
  <c r="AT18"/>
  <c r="AQ18"/>
  <c r="AP18"/>
  <c r="AM18"/>
  <c r="AL18"/>
  <c r="AI18"/>
  <c r="AH18"/>
  <c r="AE18"/>
  <c r="AD18"/>
  <c r="AA18"/>
  <c r="Z18"/>
  <c r="W18"/>
  <c r="V18"/>
  <c r="S18"/>
  <c r="R18"/>
  <c r="O18"/>
  <c r="N18"/>
  <c r="K18"/>
  <c r="J18"/>
  <c r="F18"/>
  <c r="I17"/>
  <c r="H17"/>
  <c r="G17"/>
  <c r="E17" s="1"/>
  <c r="D17"/>
  <c r="I16"/>
  <c r="E16" s="1"/>
  <c r="G16"/>
  <c r="D16"/>
  <c r="I15"/>
  <c r="H15"/>
  <c r="D15" s="1"/>
  <c r="G15"/>
  <c r="E15"/>
  <c r="I14"/>
  <c r="G14"/>
  <c r="E14" s="1"/>
  <c r="D14"/>
  <c r="I13"/>
  <c r="H13"/>
  <c r="G13"/>
  <c r="E13" s="1"/>
  <c r="D13"/>
  <c r="I12"/>
  <c r="G12"/>
  <c r="E12"/>
  <c r="D12"/>
  <c r="I11"/>
  <c r="H11"/>
  <c r="D11" s="1"/>
  <c r="G11"/>
  <c r="E11"/>
  <c r="I10"/>
  <c r="H10"/>
  <c r="D10" s="1"/>
  <c r="G10"/>
  <c r="E10"/>
  <c r="I9"/>
  <c r="G9"/>
  <c r="E9" s="1"/>
  <c r="D9"/>
  <c r="I8"/>
  <c r="H8"/>
  <c r="G8"/>
  <c r="E8" s="1"/>
  <c r="D8"/>
  <c r="I7"/>
  <c r="G7"/>
  <c r="E7"/>
  <c r="D7"/>
  <c r="I6"/>
  <c r="H6"/>
  <c r="D6" s="1"/>
  <c r="G6"/>
  <c r="E6"/>
  <c r="A6"/>
  <c r="A7" s="1"/>
  <c r="A8" s="1"/>
  <c r="A9" s="1"/>
  <c r="A10" s="1"/>
  <c r="A11" s="1"/>
  <c r="A12" s="1"/>
  <c r="A13" s="1"/>
  <c r="A14" s="1"/>
  <c r="A15" s="1"/>
  <c r="A16" s="1"/>
  <c r="A17" s="1"/>
  <c r="I5"/>
  <c r="G5"/>
  <c r="E5" s="1"/>
  <c r="D5"/>
  <c r="A5"/>
  <c r="I4"/>
  <c r="I18" s="1"/>
  <c r="G4"/>
  <c r="D4"/>
  <c r="J28" i="9"/>
  <c r="J27"/>
  <c r="J26"/>
  <c r="J25"/>
  <c r="J24"/>
  <c r="J23"/>
  <c r="J22"/>
  <c r="J21"/>
  <c r="J20"/>
  <c r="J19"/>
  <c r="J18"/>
  <c r="J17"/>
  <c r="J16"/>
  <c r="J15"/>
  <c r="J14"/>
  <c r="J13"/>
  <c r="J12"/>
  <c r="J11"/>
  <c r="J10"/>
  <c r="J9"/>
  <c r="H28"/>
  <c r="F28" s="1"/>
  <c r="H27"/>
  <c r="F27" s="1"/>
  <c r="H26"/>
  <c r="F26" s="1"/>
  <c r="H25"/>
  <c r="F25" s="1"/>
  <c r="H24"/>
  <c r="F24" s="1"/>
  <c r="H23"/>
  <c r="F23" s="1"/>
  <c r="H22"/>
  <c r="F22" s="1"/>
  <c r="H21"/>
  <c r="F21" s="1"/>
  <c r="H20"/>
  <c r="F20" s="1"/>
  <c r="H19"/>
  <c r="F19" s="1"/>
  <c r="H18"/>
  <c r="F18" s="1"/>
  <c r="H17"/>
  <c r="F17" s="1"/>
  <c r="H16"/>
  <c r="F16" s="1"/>
  <c r="H15"/>
  <c r="F15" s="1"/>
  <c r="H14"/>
  <c r="F14" s="1"/>
  <c r="H13"/>
  <c r="F13" s="1"/>
  <c r="H12"/>
  <c r="F12" s="1"/>
  <c r="H11"/>
  <c r="F11" s="1"/>
  <c r="H10"/>
  <c r="F10" s="1"/>
  <c r="H9"/>
  <c r="F9" s="1"/>
  <c r="I14"/>
  <c r="D18" i="11" l="1"/>
  <c r="E4"/>
  <c r="E18" s="1"/>
  <c r="H18"/>
  <c r="G18"/>
  <c r="BL29" i="9"/>
  <c r="BN29"/>
  <c r="BK29" l="1"/>
  <c r="BH29"/>
  <c r="BG29"/>
  <c r="BD29"/>
  <c r="BC29"/>
  <c r="AZ29"/>
  <c r="AY29"/>
  <c r="AV29"/>
  <c r="AU29"/>
  <c r="AR29"/>
  <c r="AQ29"/>
  <c r="AN29"/>
  <c r="AM29"/>
  <c r="AJ29"/>
  <c r="AI29"/>
  <c r="AF29"/>
  <c r="AE29"/>
  <c r="AB29"/>
  <c r="AA29"/>
  <c r="X29"/>
  <c r="W29"/>
  <c r="T29"/>
  <c r="S29"/>
  <c r="P29"/>
  <c r="O29"/>
  <c r="L29"/>
  <c r="K29"/>
  <c r="J29"/>
  <c r="H29"/>
  <c r="F29"/>
  <c r="I28"/>
  <c r="E28" s="1"/>
  <c r="I27"/>
  <c r="G27"/>
  <c r="I26"/>
  <c r="E26" s="1"/>
  <c r="I25"/>
  <c r="G25"/>
  <c r="I24"/>
  <c r="G24"/>
  <c r="I23"/>
  <c r="G23"/>
  <c r="I22"/>
  <c r="G22"/>
  <c r="I21"/>
  <c r="G21"/>
  <c r="E21" s="1"/>
  <c r="I20"/>
  <c r="E20" s="1"/>
  <c r="I19"/>
  <c r="G19"/>
  <c r="I18"/>
  <c r="E18" s="1"/>
  <c r="I17"/>
  <c r="G17"/>
  <c r="I16"/>
  <c r="E16" s="1"/>
  <c r="I15"/>
  <c r="G15"/>
  <c r="I13"/>
  <c r="G13"/>
  <c r="I12"/>
  <c r="G12"/>
  <c r="I11"/>
  <c r="G11"/>
  <c r="I10"/>
  <c r="G10"/>
  <c r="B10"/>
  <c r="B11" s="1"/>
  <c r="B12" s="1"/>
  <c r="B13" s="1"/>
  <c r="B14" s="1"/>
  <c r="B15" s="1"/>
  <c r="B16" s="1"/>
  <c r="B17" s="1"/>
  <c r="B18" s="1"/>
  <c r="B19" s="1"/>
  <c r="B20" s="1"/>
  <c r="B21" s="1"/>
  <c r="B22" s="1"/>
  <c r="B23" s="1"/>
  <c r="B24" s="1"/>
  <c r="B25" s="1"/>
  <c r="B26" s="1"/>
  <c r="B27" s="1"/>
  <c r="B28" s="1"/>
  <c r="I9"/>
  <c r="G9"/>
  <c r="A6" i="8"/>
  <c r="A7" s="1"/>
  <c r="A8" s="1"/>
  <c r="A9" s="1"/>
  <c r="A10" s="1"/>
  <c r="A11" s="1"/>
  <c r="A12" s="1"/>
  <c r="A13" s="1"/>
  <c r="A14" s="1"/>
  <c r="A15" s="1"/>
  <c r="A16" s="1"/>
  <c r="A17" s="1"/>
  <c r="A18" s="1"/>
  <c r="A19" s="1"/>
  <c r="A20" s="1"/>
  <c r="A21" s="1"/>
  <c r="A22" s="1"/>
  <c r="A23" s="1"/>
  <c r="A5"/>
  <c r="H23"/>
  <c r="H22"/>
  <c r="H21"/>
  <c r="H20"/>
  <c r="H18"/>
  <c r="F16"/>
  <c r="H16"/>
  <c r="H15"/>
  <c r="H13"/>
  <c r="H11"/>
  <c r="F10"/>
  <c r="H9"/>
  <c r="F8"/>
  <c r="H8"/>
  <c r="F7"/>
  <c r="H7"/>
  <c r="H6"/>
  <c r="F5"/>
  <c r="H5"/>
  <c r="H4"/>
  <c r="F4"/>
  <c r="AK24"/>
  <c r="AJ24"/>
  <c r="AI24"/>
  <c r="AH24"/>
  <c r="AG24"/>
  <c r="AF24"/>
  <c r="AE24"/>
  <c r="AD24"/>
  <c r="AC24"/>
  <c r="AB24"/>
  <c r="AA24"/>
  <c r="Z24"/>
  <c r="Y24"/>
  <c r="X24"/>
  <c r="W24"/>
  <c r="V24"/>
  <c r="U24"/>
  <c r="T24"/>
  <c r="S24"/>
  <c r="R24"/>
  <c r="Q24"/>
  <c r="P24"/>
  <c r="O24"/>
  <c r="N24"/>
  <c r="M24"/>
  <c r="L24"/>
  <c r="K24"/>
  <c r="J24"/>
  <c r="I24"/>
  <c r="H24"/>
  <c r="G24"/>
  <c r="E24"/>
  <c r="F22"/>
  <c r="F20"/>
  <c r="H17"/>
  <c r="D15"/>
  <c r="F12"/>
  <c r="H12"/>
  <c r="H10"/>
  <c r="H19"/>
  <c r="D19" s="1"/>
  <c r="F9"/>
  <c r="F18"/>
  <c r="H14"/>
  <c r="D11"/>
  <c r="D5"/>
  <c r="D4"/>
  <c r="D16"/>
  <c r="F6"/>
  <c r="F19"/>
  <c r="F17"/>
  <c r="D17" s="1"/>
  <c r="F14"/>
  <c r="D7"/>
  <c r="D23"/>
  <c r="D21"/>
  <c r="D18"/>
  <c r="D14"/>
  <c r="D13"/>
  <c r="D10"/>
  <c r="E13" i="9" l="1"/>
  <c r="E22"/>
  <c r="E11"/>
  <c r="E12"/>
  <c r="E17"/>
  <c r="G29"/>
  <c r="E14"/>
  <c r="E10"/>
  <c r="E15"/>
  <c r="E19"/>
  <c r="E27"/>
  <c r="E9"/>
  <c r="E24"/>
  <c r="I29"/>
  <c r="E23"/>
  <c r="E25"/>
  <c r="D22" i="8"/>
  <c r="F24"/>
  <c r="D20"/>
  <c r="D12"/>
  <c r="D8"/>
  <c r="D6"/>
  <c r="D9"/>
  <c r="E29" i="9" l="1"/>
  <c r="D24" i="8"/>
  <c r="H13" i="4" l="1"/>
  <c r="F13"/>
  <c r="E13"/>
  <c r="D13"/>
  <c r="C13"/>
  <c r="G12"/>
  <c r="I12" s="1"/>
  <c r="G11"/>
  <c r="I11" s="1"/>
  <c r="G10"/>
  <c r="I10" s="1"/>
  <c r="G9"/>
  <c r="I9" s="1"/>
  <c r="G8"/>
  <c r="I8" s="1"/>
  <c r="G7"/>
  <c r="I7" s="1"/>
  <c r="G6"/>
  <c r="I6" s="1"/>
  <c r="G13" l="1"/>
  <c r="I13" s="1"/>
  <c r="H13" i="3"/>
  <c r="F13"/>
  <c r="E13"/>
  <c r="D13"/>
  <c r="C13"/>
  <c r="G12"/>
  <c r="I12" s="1"/>
  <c r="G11"/>
  <c r="I11" s="1"/>
  <c r="G10"/>
  <c r="I10" s="1"/>
  <c r="G9"/>
  <c r="I9" s="1"/>
  <c r="G8"/>
  <c r="I8" s="1"/>
  <c r="G7"/>
  <c r="I7" s="1"/>
  <c r="G6"/>
  <c r="I6" s="1"/>
  <c r="G13" l="1"/>
  <c r="I13" s="1"/>
  <c r="G12" i="5"/>
  <c r="I12" s="1"/>
  <c r="G11"/>
  <c r="I11" s="1"/>
  <c r="G10"/>
  <c r="I10" s="1"/>
  <c r="G9"/>
  <c r="I9" s="1"/>
  <c r="G8"/>
  <c r="G7"/>
  <c r="I7" s="1"/>
  <c r="G6"/>
  <c r="H13" i="6"/>
  <c r="F13"/>
  <c r="E13"/>
  <c r="D13"/>
  <c r="C13"/>
  <c r="G12"/>
  <c r="I12" s="1"/>
  <c r="I11"/>
  <c r="I10"/>
  <c r="I9"/>
  <c r="I8"/>
  <c r="I7"/>
  <c r="G13"/>
  <c r="H13" i="5"/>
  <c r="F13"/>
  <c r="E13"/>
  <c r="D13"/>
  <c r="C13"/>
  <c r="I10" i="2"/>
  <c r="G12"/>
  <c r="I12" s="1"/>
  <c r="G11"/>
  <c r="I11" s="1"/>
  <c r="G10"/>
  <c r="G9"/>
  <c r="I9" s="1"/>
  <c r="G8"/>
  <c r="I8" s="1"/>
  <c r="G7"/>
  <c r="I7" s="1"/>
  <c r="G6"/>
  <c r="I6" s="1"/>
  <c r="H13" i="1"/>
  <c r="G12"/>
  <c r="I12" s="1"/>
  <c r="G11"/>
  <c r="I11" s="1"/>
  <c r="G10"/>
  <c r="I10" s="1"/>
  <c r="G9"/>
  <c r="I9" s="1"/>
  <c r="G8"/>
  <c r="I8" s="1"/>
  <c r="G7"/>
  <c r="I7" s="1"/>
  <c r="G6"/>
  <c r="H13" i="2"/>
  <c r="G13"/>
  <c r="I13" s="1"/>
  <c r="F13"/>
  <c r="E13"/>
  <c r="D13"/>
  <c r="C13"/>
  <c r="C13" i="1"/>
  <c r="D13"/>
  <c r="E13"/>
  <c r="F13"/>
  <c r="G13" l="1"/>
  <c r="I13" s="1"/>
  <c r="G13" i="5"/>
  <c r="I13" s="1"/>
  <c r="I8"/>
  <c r="I6" i="1"/>
  <c r="I13" i="6"/>
  <c r="I6"/>
  <c r="I6" i="5"/>
</calcChain>
</file>

<file path=xl/sharedStrings.xml><?xml version="1.0" encoding="utf-8"?>
<sst xmlns="http://schemas.openxmlformats.org/spreadsheetml/2006/main" count="550" uniqueCount="106">
  <si>
    <t>АСФ</t>
  </si>
  <si>
    <t>ТСФ</t>
  </si>
  <si>
    <t>СФ</t>
  </si>
  <si>
    <t>ДФ</t>
  </si>
  <si>
    <t>МГС</t>
  </si>
  <si>
    <t>Курс</t>
  </si>
  <si>
    <t>Факултет</t>
  </si>
  <si>
    <t>сиртки</t>
  </si>
  <si>
    <t>Жами</t>
  </si>
  <si>
    <t xml:space="preserve">100% контрокт  тўламаганлар сони </t>
  </si>
  <si>
    <t xml:space="preserve"> Тўламаганлар жами</t>
  </si>
  <si>
    <t>ҚД</t>
  </si>
  <si>
    <t xml:space="preserve">50% контрокт  тўламаганлар сони </t>
  </si>
  <si>
    <t>Талабалар сони жами</t>
  </si>
  <si>
    <t>Тўламаганлар жами %</t>
  </si>
  <si>
    <t>Камолиддин Беҳзод номидаги Миллий рассомлик ва дизайн институти тўлов-шартнома асосида 15.02.2021</t>
  </si>
  <si>
    <t>Камолиддин Беҳзод номидаги Миллий рассомлик ва дизайн институти тўлов-шартнома асосида 26.02.2021</t>
  </si>
  <si>
    <t xml:space="preserve">Буюртмалар портфелини шакллантириш,
битирувчиларни ишга тақсимлаш ва 
мониторинг бўлими бошлиғи                                              
                          </t>
  </si>
  <si>
    <t xml:space="preserve">А. Хамидов </t>
  </si>
  <si>
    <t>Ў.Ахмедов</t>
  </si>
  <si>
    <t>____________</t>
  </si>
  <si>
    <t xml:space="preserve">75% кантракт  тўламаганлар сони </t>
  </si>
  <si>
    <t>Камолиддин Беҳзод номидаги Миллий рассомлик ва дизайн институти тўлов-шартнома асосида 13.04.2021</t>
  </si>
  <si>
    <t>Камолиддин Беҳзод номидаги Миллий рассомлик ва дизайн институти тўлов-шартнома асосида 26.04.2021 йил  холати бўйича</t>
  </si>
  <si>
    <t>Камолиддин Беҳзод номидаги Миллий рассомлик ва дизайн институти тўлов-шартнома асосида 06.05.2021 йил  холати бўйича</t>
  </si>
  <si>
    <t>Т/р</t>
  </si>
  <si>
    <t>Коди</t>
  </si>
  <si>
    <t>Таълим йўналишлари ва мутахасисликлари номи</t>
  </si>
  <si>
    <t>Битирувчилар сони</t>
  </si>
  <si>
    <t>шу жумладан аёллар</t>
  </si>
  <si>
    <t>шу жумладан</t>
  </si>
  <si>
    <t>грант</t>
  </si>
  <si>
    <t>шартнома</t>
  </si>
  <si>
    <t>Наманган вилояти</t>
  </si>
  <si>
    <t>Бухоро вилояти</t>
  </si>
  <si>
    <t>Жиззах вилояти</t>
  </si>
  <si>
    <t>Навоий вилояти</t>
  </si>
  <si>
    <t>Самарқанд вилояти</t>
  </si>
  <si>
    <t>Сурхондарё вилояти</t>
  </si>
  <si>
    <t>Сирдарё вилояти</t>
  </si>
  <si>
    <t>Фарғона вилояти</t>
  </si>
  <si>
    <t>Қашқадарё вилояти</t>
  </si>
  <si>
    <t>Тошкент вилояти</t>
  </si>
  <si>
    <t>Хоразим вилояти</t>
  </si>
  <si>
    <t>Андижон вилояти</t>
  </si>
  <si>
    <t xml:space="preserve">Қорақалпоғистон республикаси </t>
  </si>
  <si>
    <t>Худудлар бўйича битирувчилар сони</t>
  </si>
  <si>
    <t>Тошкент шахри</t>
  </si>
  <si>
    <t>жами</t>
  </si>
  <si>
    <t xml:space="preserve">  Санъатшунослик (тасвирий ва амалий санъат)</t>
  </si>
  <si>
    <t xml:space="preserve"> Рангтасвир (дастгоҳли</t>
  </si>
  <si>
    <t xml:space="preserve"> Рангтасвир (маҳобатли)</t>
  </si>
  <si>
    <t>Рангтасвир (мультфильм ва компьютер мультпликацияси)</t>
  </si>
  <si>
    <t xml:space="preserve"> Рангтасвир (театр безаги)</t>
  </si>
  <si>
    <t xml:space="preserve"> Рангтасвир (фильмнинг тасвирий ечими)</t>
  </si>
  <si>
    <t xml:space="preserve"> Дизайн (интерьерни лойихалаш)</t>
  </si>
  <si>
    <t xml:space="preserve"> Дизайн (компьютер графикаси ва бадиий фото)</t>
  </si>
  <si>
    <t xml:space="preserve"> Дизайн (либос ва газламалар)</t>
  </si>
  <si>
    <t xml:space="preserve"> Дизайн (реклама ва амалий графика)</t>
  </si>
  <si>
    <t xml:space="preserve"> Графика (дастгоҳ ва китоб графикаси)</t>
  </si>
  <si>
    <t xml:space="preserve"> Графика (хаттотлик ва миниатюра)</t>
  </si>
  <si>
    <t xml:space="preserve"> Ҳайкалтарошлик (бадиий)</t>
  </si>
  <si>
    <t>Амалий санъат (амалий санъат асарларини таъмирлаш)</t>
  </si>
  <si>
    <t xml:space="preserve"> Амалий санъат (бадиий кулолчилик)</t>
  </si>
  <si>
    <t>Амалий санъат (меъморий ёдгорликлар безагини таъмирлаш)</t>
  </si>
  <si>
    <t xml:space="preserve"> Касб таълими (5150800-Рангтасвир (дастгоҳли))</t>
  </si>
  <si>
    <t xml:space="preserve"> Касб таълими (5150900-Дизайн (интерьерни лойихалаш))</t>
  </si>
  <si>
    <t xml:space="preserve"> Касб таълими (5150900-Дизайн (либос ва газламалар))</t>
  </si>
  <si>
    <t xml:space="preserve"> Санъатшунослик: (музей иши ва маданий мерос объектларини сақлаш</t>
  </si>
  <si>
    <t>гранд аёллар сони</t>
  </si>
  <si>
    <t>5АРангтасвир: Дастгоҳли рангтасвир</t>
  </si>
  <si>
    <t>Санъат назарияси ва тарихи (турлари бўйича)</t>
  </si>
  <si>
    <t>5А150203-</t>
  </si>
  <si>
    <t>Музейшунослик: тарихи-маданий объектларни консервация қилиш</t>
  </si>
  <si>
    <t>5А150204-</t>
  </si>
  <si>
    <t>Кино ва телефильмнинг тасвирий ечими</t>
  </si>
  <si>
    <t>5А150802-</t>
  </si>
  <si>
    <t>Мультфильм ва копьютер мультипликацияси</t>
  </si>
  <si>
    <t>5А150803-</t>
  </si>
  <si>
    <t>Дизайн: интерьерни лойиҳалаш</t>
  </si>
  <si>
    <t>5А150901-</t>
  </si>
  <si>
    <t>Компьютер графикаси ва бадиий сурат</t>
  </si>
  <si>
    <t>5А151004-</t>
  </si>
  <si>
    <t>Тасвирий ва амалий безак санъати</t>
  </si>
  <si>
    <t>5А125201-</t>
  </si>
  <si>
    <t>Санъат асарлари ва меъморий ёдгорликларни таъмирлаш</t>
  </si>
  <si>
    <t>5А151202-</t>
  </si>
  <si>
    <t>Ҳайкалтарошлик (турлари бўйича)</t>
  </si>
  <si>
    <t>5А151101-</t>
  </si>
  <si>
    <t>Дастгоҳ ва китоб графикаси</t>
  </si>
  <si>
    <t>5А151001-</t>
  </si>
  <si>
    <t>Бадиий кулолчилик</t>
  </si>
  <si>
    <t>5А151203-</t>
  </si>
  <si>
    <t>Рангтасвир: Маҳобатли рангтасир</t>
  </si>
  <si>
    <t>5А150801-</t>
  </si>
  <si>
    <t>Амалий графика</t>
  </si>
  <si>
    <t>5А151003-</t>
  </si>
  <si>
    <t>к</t>
  </si>
  <si>
    <t xml:space="preserve"> Рангтасвир (дастгоҳли)</t>
  </si>
  <si>
    <t>Хоразм вилояти</t>
  </si>
  <si>
    <t>Тошкент шаxри</t>
  </si>
  <si>
    <t xml:space="preserve"> 2020/2021 УКУВ ЙИЛИ БИТИРУВЧИЛАРИНИ ЙУЛЛАНМА АСОСИДА ИШГА ТАКСИМЛАШГА КИРИШГАНЛИГИНИ МАЬЛУМ КИЛАДИ</t>
  </si>
  <si>
    <t>Ушбу ўқув йилида институтда 20 та таълим йўналишида бакалавр ҳамда 14 та магистратура мутахасислари тайёрланмоқда. Ўз сохасида етарли билим ва кўникмаларга  эга бўлган, хозирги замон талабларига жавоб бера оладиган  ҳамда рақобатлашадиган</t>
  </si>
  <si>
    <t>ёш мутахасисларга эхтиёжи бўлган барча корхона, ташкилот ва таълим муассасалари  МРДИ ректори номига талабнома хатлари билан мурожат қилишлари мумкин. Корхонанинг матасадди шахслари  битирувчи талабалар билан учрашув ўтказишлари ҳамда тақсимот</t>
  </si>
  <si>
    <t>Тошкент шахар Камолиддин Беҳзод номидаги Миллий рассомлик ва дизайн институти</t>
  </si>
  <si>
    <t>маросимларида иштирок этишлари учун барча шароит яратиб берилади.Сизнинг эьтиборингизга  қуйидаги йўналишлар бўйича битираётган малакали ёш мутахассислар ҳақидаги маълумотларни тақдим этамиз.</t>
  </si>
</sst>
</file>

<file path=xl/styles.xml><?xml version="1.0" encoding="utf-8"?>
<styleSheet xmlns="http://schemas.openxmlformats.org/spreadsheetml/2006/main">
  <numFmts count="1">
    <numFmt numFmtId="164" formatCode="0.0"/>
  </numFmts>
  <fonts count="15">
    <font>
      <sz val="11"/>
      <color theme="1"/>
      <name val="Calibri"/>
      <family val="2"/>
      <charset val="204"/>
      <scheme val="minor"/>
    </font>
    <font>
      <b/>
      <sz val="11"/>
      <color theme="1"/>
      <name val="Times New Roman"/>
      <family val="1"/>
      <charset val="204"/>
    </font>
    <font>
      <sz val="11"/>
      <color theme="1"/>
      <name val="Times New Roman"/>
      <family val="1"/>
      <charset val="204"/>
    </font>
    <font>
      <b/>
      <sz val="12"/>
      <color theme="1"/>
      <name val="Times New Roman"/>
      <family val="1"/>
      <charset val="204"/>
    </font>
    <font>
      <b/>
      <sz val="11"/>
      <name val="Times New Roman"/>
      <family val="1"/>
      <charset val="204"/>
    </font>
    <font>
      <b/>
      <sz val="14"/>
      <name val="Times New Roman"/>
      <family val="1"/>
      <charset val="204"/>
    </font>
    <font>
      <b/>
      <sz val="12"/>
      <name val="Times New Roman"/>
      <family val="1"/>
      <charset val="204"/>
    </font>
    <font>
      <sz val="12"/>
      <name val="Times New Roman"/>
      <family val="1"/>
      <charset val="204"/>
    </font>
    <font>
      <sz val="11"/>
      <color theme="1"/>
      <name val="Calibri"/>
      <family val="2"/>
      <charset val="204"/>
      <scheme val="minor"/>
    </font>
    <font>
      <b/>
      <sz val="11"/>
      <color theme="1"/>
      <name val="Calibri"/>
      <family val="2"/>
      <charset val="204"/>
      <scheme val="minor"/>
    </font>
    <font>
      <sz val="20"/>
      <color theme="1"/>
      <name val="Calibri"/>
      <family val="2"/>
      <charset val="204"/>
      <scheme val="minor"/>
    </font>
    <font>
      <sz val="12"/>
      <color theme="1"/>
      <name val="Calibri"/>
      <family val="2"/>
      <charset val="204"/>
      <scheme val="minor"/>
    </font>
    <font>
      <sz val="14"/>
      <color theme="1"/>
      <name val="Calibri"/>
      <family val="2"/>
      <charset val="204"/>
      <scheme val="minor"/>
    </font>
    <font>
      <b/>
      <sz val="14"/>
      <color theme="1"/>
      <name val="Calibri"/>
      <family val="2"/>
      <charset val="204"/>
      <scheme val="minor"/>
    </font>
    <font>
      <b/>
      <sz val="12"/>
      <color theme="1"/>
      <name val="Calibri"/>
      <family val="2"/>
      <charset val="204"/>
      <scheme val="minor"/>
    </font>
  </fonts>
  <fills count="6">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8" fillId="0" borderId="0"/>
  </cellStyleXfs>
  <cellXfs count="74">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top"/>
    </xf>
    <xf numFmtId="0" fontId="6" fillId="0" borderId="0" xfId="0" applyFont="1" applyAlignment="1">
      <alignment horizontal="left" vertical="top" wrapText="1"/>
    </xf>
    <xf numFmtId="0" fontId="7" fillId="0" borderId="0" xfId="0" applyFont="1" applyAlignment="1">
      <alignment horizontal="left" vertical="top"/>
    </xf>
    <xf numFmtId="0" fontId="6" fillId="0" borderId="0" xfId="0" applyFont="1" applyAlignment="1">
      <alignment vertical="top" wrapText="1"/>
    </xf>
    <xf numFmtId="0" fontId="6" fillId="0" borderId="0" xfId="0" applyFont="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Fill="1"/>
    <xf numFmtId="0" fontId="0" fillId="0" borderId="0" xfId="0" applyFill="1" applyAlignment="1">
      <alignment horizontal="center" vertical="center"/>
    </xf>
    <xf numFmtId="0" fontId="9" fillId="0" borderId="1" xfId="0" applyFont="1" applyFill="1" applyBorder="1" applyAlignment="1">
      <alignment horizontal="center" vertical="center" textRotation="90"/>
    </xf>
    <xf numFmtId="0" fontId="0" fillId="0" borderId="1" xfId="0" applyFont="1" applyFill="1" applyBorder="1" applyAlignment="1">
      <alignment horizontal="center" vertical="center" textRotation="90" wrapText="1"/>
    </xf>
    <xf numFmtId="0" fontId="9" fillId="0" borderId="1" xfId="0" applyFont="1" applyFill="1" applyBorder="1" applyAlignment="1">
      <alignment horizontal="center" vertical="center" textRotation="90" wrapText="1"/>
    </xf>
    <xf numFmtId="0" fontId="0" fillId="0" borderId="1" xfId="0" applyFill="1" applyBorder="1" applyAlignment="1">
      <alignment horizontal="center"/>
    </xf>
    <xf numFmtId="0" fontId="0" fillId="0" borderId="1" xfId="0" applyFont="1" applyFill="1" applyBorder="1" applyAlignment="1">
      <alignment horizontal="center"/>
    </xf>
    <xf numFmtId="0" fontId="0" fillId="0" borderId="1" xfId="0" applyFill="1" applyBorder="1"/>
    <xf numFmtId="0" fontId="9" fillId="0" borderId="1" xfId="0" applyFont="1" applyFill="1" applyBorder="1" applyAlignment="1">
      <alignment horizontal="center"/>
    </xf>
    <xf numFmtId="0" fontId="0" fillId="2" borderId="1" xfId="0" applyFill="1" applyBorder="1"/>
    <xf numFmtId="0" fontId="0" fillId="2" borderId="1" xfId="0" applyFill="1" applyBorder="1" applyAlignment="1">
      <alignment horizontal="center"/>
    </xf>
    <xf numFmtId="0" fontId="0" fillId="3" borderId="1" xfId="0" applyFill="1" applyBorder="1" applyAlignment="1">
      <alignment horizontal="center" vertical="center" textRotation="90" wrapText="1"/>
    </xf>
    <xf numFmtId="0" fontId="9" fillId="0" borderId="1" xfId="0" applyFont="1" applyFill="1" applyBorder="1" applyAlignment="1">
      <alignment horizontal="center" vertical="center" textRotation="90" wrapText="1"/>
    </xf>
    <xf numFmtId="0" fontId="0" fillId="0" borderId="1" xfId="0" applyFont="1" applyFill="1" applyBorder="1" applyAlignment="1">
      <alignment horizontal="center" vertical="center" textRotation="90" wrapText="1"/>
    </xf>
    <xf numFmtId="0" fontId="9" fillId="0" borderId="1" xfId="0" applyFont="1" applyFill="1" applyBorder="1" applyAlignment="1">
      <alignment horizontal="center"/>
    </xf>
    <xf numFmtId="0" fontId="0" fillId="2" borderId="0" xfId="0" applyFill="1"/>
    <xf numFmtId="0" fontId="9" fillId="2" borderId="1" xfId="0" applyFont="1" applyFill="1" applyBorder="1" applyAlignment="1">
      <alignment horizontal="center" vertical="center" textRotation="90"/>
    </xf>
    <xf numFmtId="0" fontId="9" fillId="2" borderId="1" xfId="0" applyFont="1" applyFill="1" applyBorder="1" applyAlignment="1">
      <alignment horizontal="center"/>
    </xf>
    <xf numFmtId="0" fontId="0" fillId="4" borderId="0" xfId="0" applyFill="1"/>
    <xf numFmtId="0" fontId="9" fillId="4" borderId="1" xfId="0" applyFont="1" applyFill="1" applyBorder="1" applyAlignment="1">
      <alignment horizontal="center" vertical="center" textRotation="90" wrapText="1"/>
    </xf>
    <xf numFmtId="0" fontId="0" fillId="4" borderId="1" xfId="0" applyFill="1" applyBorder="1" applyAlignment="1">
      <alignment horizontal="center"/>
    </xf>
    <xf numFmtId="0" fontId="9" fillId="4" borderId="1" xfId="0" applyFont="1" applyFill="1" applyBorder="1" applyAlignment="1">
      <alignment horizontal="center"/>
    </xf>
    <xf numFmtId="0" fontId="4" fillId="0" borderId="0" xfId="0" applyFont="1" applyAlignment="1">
      <alignment horizontal="left" vertical="top" wrapText="1"/>
    </xf>
    <xf numFmtId="0" fontId="3"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Border="1"/>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9" fillId="0" borderId="5" xfId="0" applyFont="1" applyFill="1" applyBorder="1" applyAlignment="1">
      <alignment horizontal="center"/>
    </xf>
    <xf numFmtId="0" fontId="9" fillId="0" borderId="6" xfId="0" applyFont="1" applyFill="1" applyBorder="1" applyAlignment="1">
      <alignment horizontal="center"/>
    </xf>
    <xf numFmtId="0" fontId="9" fillId="0" borderId="7" xfId="0" applyFont="1" applyFill="1" applyBorder="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textRotation="90" wrapText="1"/>
    </xf>
    <xf numFmtId="0" fontId="0" fillId="0" borderId="1" xfId="0" applyFont="1" applyFill="1" applyBorder="1" applyAlignment="1">
      <alignment horizontal="center" vertical="center" textRotation="90" wrapText="1"/>
    </xf>
    <xf numFmtId="0" fontId="9" fillId="0" borderId="1" xfId="0" applyFont="1" applyFill="1" applyBorder="1" applyAlignment="1">
      <alignment horizontal="center"/>
    </xf>
    <xf numFmtId="0" fontId="0" fillId="0" borderId="0" xfId="0" applyFill="1" applyAlignment="1">
      <alignment horizontal="center"/>
    </xf>
    <xf numFmtId="0" fontId="0" fillId="0" borderId="8" xfId="0" applyFill="1" applyBorder="1" applyAlignment="1">
      <alignment horizontal="center"/>
    </xf>
    <xf numFmtId="0" fontId="0" fillId="0" borderId="8" xfId="0" applyFill="1" applyBorder="1" applyAlignment="1">
      <alignment horizontal="center" wrapText="1"/>
    </xf>
    <xf numFmtId="0" fontId="0" fillId="0" borderId="0" xfId="0" applyFill="1" applyAlignment="1">
      <alignment horizontal="center" wrapText="1"/>
    </xf>
    <xf numFmtId="0" fontId="10" fillId="0" borderId="1" xfId="0" applyFont="1" applyFill="1" applyBorder="1" applyAlignment="1">
      <alignment horizontal="center" vertical="center" textRotation="90" wrapText="1"/>
    </xf>
    <xf numFmtId="0" fontId="11" fillId="0" borderId="0" xfId="0" applyFont="1" applyFill="1" applyAlignment="1">
      <alignment horizontal="center"/>
    </xf>
    <xf numFmtId="0" fontId="12" fillId="0" borderId="0" xfId="0" applyFont="1" applyFill="1" applyAlignment="1">
      <alignment horizontal="center"/>
    </xf>
    <xf numFmtId="0" fontId="0" fillId="5" borderId="1" xfId="0" applyFill="1" applyBorder="1"/>
    <xf numFmtId="0" fontId="0" fillId="5" borderId="1" xfId="0" applyFill="1" applyBorder="1" applyAlignment="1">
      <alignment horizontal="center"/>
    </xf>
    <xf numFmtId="0" fontId="0" fillId="0" borderId="0" xfId="0" applyFill="1" applyBorder="1" applyAlignment="1">
      <alignment horizontal="center" wrapText="1"/>
    </xf>
    <xf numFmtId="0" fontId="0" fillId="0" borderId="0" xfId="0" applyFill="1" applyAlignment="1">
      <alignment horizontal="center" wrapText="1"/>
    </xf>
    <xf numFmtId="0" fontId="13" fillId="0" borderId="0" xfId="0" applyFont="1" applyFill="1" applyAlignment="1">
      <alignment horizontal="center"/>
    </xf>
    <xf numFmtId="0" fontId="9" fillId="0" borderId="0" xfId="0" applyFont="1" applyFill="1" applyAlignment="1">
      <alignment horizontal="center"/>
    </xf>
    <xf numFmtId="0" fontId="14" fillId="0" borderId="0" xfId="0" applyFont="1" applyFill="1" applyAlignment="1">
      <alignment horizontal="center"/>
    </xf>
  </cellXfs>
  <cellStyles count="2">
    <cellStyle name="Обычный" xfId="0" builtinId="0"/>
    <cellStyle name="Обычный 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2:AE18"/>
  <sheetViews>
    <sheetView workbookViewId="0">
      <selection sqref="A1:XFD1048576"/>
    </sheetView>
  </sheetViews>
  <sheetFormatPr defaultRowHeight="15"/>
  <cols>
    <col min="1" max="1" width="9.140625" style="1"/>
    <col min="2" max="2" width="18.28515625" style="1" customWidth="1"/>
    <col min="3" max="6" width="9.140625" style="1"/>
    <col min="7" max="7" width="15.42578125" style="1" customWidth="1"/>
    <col min="8" max="8" width="14.42578125" style="1" customWidth="1"/>
    <col min="9" max="9" width="16.5703125" style="1" customWidth="1"/>
    <col min="10" max="16384" width="9.140625" style="1"/>
  </cols>
  <sheetData>
    <row r="2" spans="2:31" ht="36" customHeight="1">
      <c r="B2" s="43" t="s">
        <v>22</v>
      </c>
      <c r="C2" s="43"/>
      <c r="D2" s="43"/>
      <c r="E2" s="43"/>
      <c r="F2" s="43"/>
      <c r="G2" s="43"/>
      <c r="H2" s="43"/>
      <c r="I2" s="43"/>
    </row>
    <row r="3" spans="2:31" ht="37.5" customHeight="1">
      <c r="B3" s="44" t="s">
        <v>21</v>
      </c>
      <c r="C3" s="44"/>
      <c r="D3" s="44"/>
      <c r="E3" s="44"/>
      <c r="F3" s="44"/>
      <c r="G3" s="44"/>
      <c r="H3" s="45"/>
      <c r="I3" s="45"/>
      <c r="J3" s="2"/>
      <c r="K3" s="2"/>
      <c r="L3" s="2"/>
      <c r="M3" s="2"/>
    </row>
    <row r="4" spans="2:31">
      <c r="B4" s="46" t="s">
        <v>6</v>
      </c>
      <c r="C4" s="46" t="s">
        <v>5</v>
      </c>
      <c r="D4" s="46"/>
      <c r="E4" s="46"/>
      <c r="F4" s="46"/>
      <c r="G4" s="46" t="s">
        <v>10</v>
      </c>
      <c r="H4" s="46" t="s">
        <v>13</v>
      </c>
      <c r="I4" s="46" t="s">
        <v>14</v>
      </c>
    </row>
    <row r="5" spans="2:31" ht="37.5" customHeight="1">
      <c r="B5" s="46"/>
      <c r="C5" s="10">
        <v>1</v>
      </c>
      <c r="D5" s="10">
        <v>2</v>
      </c>
      <c r="E5" s="10">
        <v>3</v>
      </c>
      <c r="F5" s="10">
        <v>4</v>
      </c>
      <c r="G5" s="46"/>
      <c r="H5" s="46"/>
      <c r="I5" s="46"/>
    </row>
    <row r="6" spans="2:31" ht="15.75">
      <c r="B6" s="10" t="s">
        <v>0</v>
      </c>
      <c r="C6" s="10">
        <v>37</v>
      </c>
      <c r="D6" s="10">
        <v>46</v>
      </c>
      <c r="E6" s="10">
        <v>17</v>
      </c>
      <c r="F6" s="10">
        <v>20</v>
      </c>
      <c r="G6" s="10">
        <f>+C6+D6+E6+F6</f>
        <v>120</v>
      </c>
      <c r="H6" s="4">
        <v>219</v>
      </c>
      <c r="I6" s="6">
        <f>+G6/H6*100</f>
        <v>54.794520547945204</v>
      </c>
    </row>
    <row r="7" spans="2:31" ht="15.75">
      <c r="B7" s="10" t="s">
        <v>1</v>
      </c>
      <c r="C7" s="10">
        <v>57</v>
      </c>
      <c r="D7" s="10">
        <v>50</v>
      </c>
      <c r="E7" s="10">
        <v>57</v>
      </c>
      <c r="F7" s="10">
        <v>46</v>
      </c>
      <c r="G7" s="11">
        <f t="shared" ref="G7:G12" si="0">+C7+D7+E7+F7</f>
        <v>210</v>
      </c>
      <c r="H7" s="4">
        <v>450</v>
      </c>
      <c r="I7" s="6">
        <f t="shared" ref="I7:I12" si="1">+G7/H7*100</f>
        <v>46.666666666666664</v>
      </c>
    </row>
    <row r="8" spans="2:31" ht="15.75">
      <c r="B8" s="10" t="s">
        <v>2</v>
      </c>
      <c r="C8" s="10">
        <v>20</v>
      </c>
      <c r="D8" s="10">
        <v>14</v>
      </c>
      <c r="E8" s="10">
        <v>28</v>
      </c>
      <c r="F8" s="10">
        <v>18</v>
      </c>
      <c r="G8" s="11">
        <f t="shared" si="0"/>
        <v>80</v>
      </c>
      <c r="H8" s="4">
        <v>233</v>
      </c>
      <c r="I8" s="6">
        <f t="shared" si="1"/>
        <v>34.334763948497852</v>
      </c>
    </row>
    <row r="9" spans="2:31" ht="15.75">
      <c r="B9" s="10" t="s">
        <v>3</v>
      </c>
      <c r="C9" s="10">
        <v>50</v>
      </c>
      <c r="D9" s="10">
        <v>53</v>
      </c>
      <c r="E9" s="10">
        <v>45</v>
      </c>
      <c r="F9" s="10">
        <v>46</v>
      </c>
      <c r="G9" s="11">
        <f t="shared" si="0"/>
        <v>194</v>
      </c>
      <c r="H9" s="4">
        <v>562</v>
      </c>
      <c r="I9" s="6">
        <f t="shared" si="1"/>
        <v>34.519572953736656</v>
      </c>
    </row>
    <row r="10" spans="2:31" ht="15.75">
      <c r="B10" s="10" t="s">
        <v>4</v>
      </c>
      <c r="C10" s="10">
        <v>30</v>
      </c>
      <c r="D10" s="10">
        <v>25</v>
      </c>
      <c r="E10" s="10"/>
      <c r="F10" s="10"/>
      <c r="G10" s="11">
        <f t="shared" si="0"/>
        <v>55</v>
      </c>
      <c r="H10" s="4">
        <v>138</v>
      </c>
      <c r="I10" s="6">
        <f t="shared" si="1"/>
        <v>39.855072463768117</v>
      </c>
    </row>
    <row r="11" spans="2:31" ht="15.75">
      <c r="B11" s="10" t="s">
        <v>7</v>
      </c>
      <c r="C11" s="10">
        <v>30</v>
      </c>
      <c r="D11" s="10"/>
      <c r="E11" s="10">
        <v>12</v>
      </c>
      <c r="F11" s="10"/>
      <c r="G11" s="11">
        <f t="shared" si="0"/>
        <v>42</v>
      </c>
      <c r="H11" s="4">
        <v>140</v>
      </c>
      <c r="I11" s="6">
        <f t="shared" si="1"/>
        <v>30</v>
      </c>
    </row>
    <row r="12" spans="2:31" ht="15.75">
      <c r="B12" s="10" t="s">
        <v>11</v>
      </c>
      <c r="C12" s="10">
        <v>2</v>
      </c>
      <c r="D12" s="10">
        <v>12</v>
      </c>
      <c r="E12" s="10">
        <v>7</v>
      </c>
      <c r="F12" s="10"/>
      <c r="G12" s="11">
        <f t="shared" si="0"/>
        <v>21</v>
      </c>
      <c r="H12" s="4">
        <v>58</v>
      </c>
      <c r="I12" s="6">
        <f t="shared" si="1"/>
        <v>36.206896551724135</v>
      </c>
    </row>
    <row r="13" spans="2:31" ht="18.75">
      <c r="B13" s="5" t="s">
        <v>8</v>
      </c>
      <c r="C13" s="5">
        <f>C6+C7+C8+C9+C10+C11+C12</f>
        <v>226</v>
      </c>
      <c r="D13" s="5">
        <f>D6+D7+D8+D9+D10+D11+D12</f>
        <v>200</v>
      </c>
      <c r="E13" s="5">
        <f>E6+E7+E8+E9+E10+E11+E12</f>
        <v>166</v>
      </c>
      <c r="F13" s="5">
        <f t="shared" ref="F13" si="2">F6+F7+F8+F9+F10+F11+F12</f>
        <v>130</v>
      </c>
      <c r="G13" s="5">
        <f>G6+G7+G8+G9+G10+G11+G12</f>
        <v>722</v>
      </c>
      <c r="H13" s="5">
        <f>H6+H7+H8+H9+H10+H11+H12</f>
        <v>1800</v>
      </c>
      <c r="I13" s="6">
        <f>+G13/H13*100</f>
        <v>40.111111111111107</v>
      </c>
    </row>
    <row r="15" spans="2:31" ht="21.75" customHeight="1">
      <c r="C15" s="8"/>
      <c r="D15" s="8"/>
      <c r="E15" s="8"/>
      <c r="F15" s="8"/>
      <c r="G15" s="8"/>
    </row>
    <row r="16" spans="2:31" ht="44.25" customHeight="1">
      <c r="B16" s="42" t="s">
        <v>17</v>
      </c>
      <c r="C16" s="42"/>
      <c r="D16" s="42"/>
      <c r="E16" s="42"/>
      <c r="F16" s="16"/>
      <c r="G16" s="16"/>
      <c r="H16" s="12" t="s">
        <v>20</v>
      </c>
      <c r="I16" s="17" t="s">
        <v>19</v>
      </c>
      <c r="J16" s="16"/>
      <c r="K16" s="16"/>
      <c r="L16" s="16"/>
      <c r="M16" s="16"/>
      <c r="N16" s="13"/>
      <c r="O16" s="13"/>
      <c r="P16" s="13"/>
      <c r="Q16" s="13"/>
      <c r="R16" s="13"/>
      <c r="S16" s="13"/>
      <c r="T16" s="14"/>
      <c r="U16" s="14"/>
      <c r="V16" s="14"/>
      <c r="W16" s="14"/>
      <c r="X16" s="14"/>
      <c r="Y16" s="14"/>
      <c r="Z16" s="15"/>
      <c r="AA16" s="13" t="s">
        <v>18</v>
      </c>
      <c r="AB16" s="13"/>
      <c r="AC16" s="13"/>
      <c r="AD16" s="13"/>
      <c r="AE16" s="15"/>
    </row>
    <row r="17" spans="2:9">
      <c r="C17" s="8"/>
      <c r="D17" s="8"/>
      <c r="E17" s="8"/>
      <c r="F17" s="8"/>
      <c r="G17" s="8"/>
    </row>
    <row r="18" spans="2:9" ht="15.75">
      <c r="B18" s="42"/>
      <c r="C18" s="42"/>
      <c r="D18" s="42"/>
      <c r="E18" s="42"/>
      <c r="F18" s="16"/>
      <c r="G18" s="16"/>
      <c r="H18" s="12"/>
      <c r="I18" s="17"/>
    </row>
  </sheetData>
  <mergeCells count="9">
    <mergeCell ref="B18:E18"/>
    <mergeCell ref="B16:E16"/>
    <mergeCell ref="B2:I2"/>
    <mergeCell ref="B3:I3"/>
    <mergeCell ref="B4:B5"/>
    <mergeCell ref="C4:F4"/>
    <mergeCell ref="G4:G5"/>
    <mergeCell ref="H4:H5"/>
    <mergeCell ref="I4:I5"/>
  </mergeCells>
  <pageMargins left="0.7" right="0.7" top="0.75" bottom="0.75" header="0.3" footer="0.3"/>
  <pageSetup paperSize="9" orientation="landscape" verticalDpi="180" r:id="rId1"/>
</worksheet>
</file>

<file path=xl/worksheets/sheet10.xml><?xml version="1.0" encoding="utf-8"?>
<worksheet xmlns="http://schemas.openxmlformats.org/spreadsheetml/2006/main" xmlns:r="http://schemas.openxmlformats.org/officeDocument/2006/relationships">
  <dimension ref="A1:BM20"/>
  <sheetViews>
    <sheetView zoomScale="85" zoomScaleNormal="85" workbookViewId="0">
      <selection activeCell="C24" sqref="C24"/>
    </sheetView>
  </sheetViews>
  <sheetFormatPr defaultRowHeight="15"/>
  <cols>
    <col min="1" max="1" width="4" style="20" bestFit="1" customWidth="1"/>
    <col min="2" max="2" width="10" style="20" bestFit="1" customWidth="1"/>
    <col min="3" max="3" width="44.140625" style="20" customWidth="1"/>
    <col min="4" max="4" width="5.5703125" style="20" customWidth="1"/>
    <col min="5" max="5" width="5.42578125" style="20" customWidth="1"/>
    <col min="6" max="6" width="4.28515625" style="35" bestFit="1" customWidth="1"/>
    <col min="7" max="7" width="5.42578125" style="20" customWidth="1"/>
    <col min="8" max="8" width="3.85546875" style="38" bestFit="1" customWidth="1"/>
    <col min="9" max="9" width="5.7109375" style="20" customWidth="1"/>
    <col min="10" max="10" width="4.7109375" style="20" customWidth="1"/>
    <col min="11" max="12" width="5.140625" style="20" customWidth="1"/>
    <col min="13" max="13" width="6.42578125" style="20" customWidth="1"/>
    <col min="14" max="14" width="4.7109375" style="20" customWidth="1"/>
    <col min="15" max="16" width="5.28515625" style="20" customWidth="1"/>
    <col min="17" max="17" width="5.42578125" style="20" customWidth="1"/>
    <col min="18" max="18" width="4.42578125" style="20" customWidth="1"/>
    <col min="19" max="20" width="7" style="20" customWidth="1"/>
    <col min="21" max="21" width="5.42578125" style="20" customWidth="1"/>
    <col min="22" max="22" width="4.42578125" style="20" customWidth="1"/>
    <col min="23" max="24" width="6.42578125" style="20" customWidth="1"/>
    <col min="25" max="25" width="5.42578125" style="20" customWidth="1"/>
    <col min="26" max="26" width="4.85546875" style="20" customWidth="1"/>
    <col min="27" max="28" width="6.28515625" style="20" customWidth="1"/>
    <col min="29" max="29" width="5.42578125" style="20" customWidth="1"/>
    <col min="30" max="30" width="5.7109375" style="20" customWidth="1"/>
    <col min="31" max="32" width="7.42578125" style="20" customWidth="1"/>
    <col min="33" max="33" width="5.42578125" style="20" customWidth="1"/>
    <col min="34" max="34" width="5.85546875" style="20" customWidth="1"/>
    <col min="35" max="36" width="6.28515625" style="20" customWidth="1"/>
    <col min="37" max="37" width="5.85546875" style="20" customWidth="1"/>
    <col min="38" max="38" width="5.7109375" style="20" customWidth="1"/>
    <col min="39" max="40" width="5.28515625" style="20" customWidth="1"/>
    <col min="41" max="41" width="5.7109375" style="20" customWidth="1"/>
    <col min="42" max="42" width="5.85546875" style="20" customWidth="1"/>
    <col min="43" max="44" width="6.140625" style="20" customWidth="1"/>
    <col min="45" max="45" width="5.7109375" style="20" customWidth="1"/>
    <col min="46" max="46" width="5.140625" style="20" customWidth="1"/>
    <col min="47" max="49" width="6.5703125" style="20" customWidth="1"/>
    <col min="50" max="50" width="7.28515625" style="20" customWidth="1"/>
    <col min="51" max="53" width="7.140625" style="20" customWidth="1"/>
    <col min="54" max="54" width="6.85546875" style="20" customWidth="1"/>
    <col min="55" max="57" width="6" style="20" customWidth="1"/>
    <col min="58" max="58" width="7.5703125" style="20" customWidth="1"/>
    <col min="59" max="61" width="7.28515625" style="20" customWidth="1"/>
    <col min="62" max="62" width="9.140625" style="20" customWidth="1"/>
    <col min="63" max="64" width="5.42578125" style="20" customWidth="1"/>
    <col min="65" max="65" width="5.7109375" style="20" customWidth="1"/>
    <col min="66" max="16384" width="9.140625" style="20"/>
  </cols>
  <sheetData>
    <row r="1" spans="1:65" ht="25.5" customHeight="1">
      <c r="J1" s="21">
        <v>1</v>
      </c>
      <c r="K1" s="21"/>
      <c r="L1" s="21"/>
      <c r="M1" s="21"/>
      <c r="N1" s="21">
        <v>2</v>
      </c>
      <c r="O1" s="21"/>
      <c r="P1" s="21"/>
      <c r="Q1" s="21"/>
      <c r="R1" s="21">
        <v>3</v>
      </c>
      <c r="S1" s="21"/>
      <c r="T1" s="21"/>
      <c r="U1" s="21"/>
      <c r="V1" s="21">
        <v>4</v>
      </c>
      <c r="W1" s="21"/>
      <c r="X1" s="21"/>
      <c r="Y1" s="21"/>
      <c r="Z1" s="21">
        <v>5</v>
      </c>
      <c r="AA1" s="21"/>
      <c r="AB1" s="21"/>
      <c r="AC1" s="21"/>
      <c r="AD1" s="21">
        <v>6</v>
      </c>
      <c r="AE1" s="21"/>
      <c r="AF1" s="21"/>
      <c r="AG1" s="21"/>
      <c r="AH1" s="21">
        <v>7</v>
      </c>
      <c r="AI1" s="21"/>
      <c r="AJ1" s="21"/>
      <c r="AK1" s="21"/>
      <c r="AL1" s="21">
        <v>8</v>
      </c>
      <c r="AM1" s="21"/>
      <c r="AN1" s="21"/>
      <c r="AO1" s="21"/>
      <c r="AP1" s="21">
        <v>9</v>
      </c>
      <c r="AQ1" s="21"/>
      <c r="AR1" s="21"/>
      <c r="AS1" s="21"/>
      <c r="AT1" s="21">
        <v>10</v>
      </c>
      <c r="AU1" s="21"/>
      <c r="AV1" s="21"/>
      <c r="AW1" s="21"/>
      <c r="AX1" s="21">
        <v>11</v>
      </c>
      <c r="AY1" s="21"/>
      <c r="AZ1" s="21"/>
      <c r="BA1" s="21"/>
      <c r="BB1" s="21">
        <v>12</v>
      </c>
      <c r="BC1" s="21"/>
      <c r="BD1" s="21"/>
      <c r="BE1" s="21"/>
      <c r="BF1" s="21">
        <v>13</v>
      </c>
      <c r="BG1" s="21"/>
      <c r="BH1" s="21"/>
      <c r="BI1" s="21"/>
    </row>
    <row r="2" spans="1:65">
      <c r="A2" s="56" t="s">
        <v>25</v>
      </c>
      <c r="B2" s="56" t="s">
        <v>26</v>
      </c>
      <c r="C2" s="56" t="s">
        <v>27</v>
      </c>
      <c r="D2" s="57" t="s">
        <v>28</v>
      </c>
      <c r="E2" s="58" t="s">
        <v>29</v>
      </c>
      <c r="F2" s="59" t="s">
        <v>30</v>
      </c>
      <c r="G2" s="59"/>
      <c r="H2" s="59"/>
      <c r="I2" s="59"/>
      <c r="J2" s="53" t="s">
        <v>46</v>
      </c>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5"/>
    </row>
    <row r="3" spans="1:65" ht="80.25" customHeight="1">
      <c r="A3" s="56"/>
      <c r="B3" s="56"/>
      <c r="C3" s="56"/>
      <c r="D3" s="57"/>
      <c r="E3" s="58"/>
      <c r="F3" s="36" t="s">
        <v>31</v>
      </c>
      <c r="G3" s="33" t="s">
        <v>29</v>
      </c>
      <c r="H3" s="39" t="s">
        <v>32</v>
      </c>
      <c r="I3" s="33" t="s">
        <v>29</v>
      </c>
      <c r="J3" s="32" t="s">
        <v>33</v>
      </c>
      <c r="K3" s="33" t="s">
        <v>29</v>
      </c>
      <c r="L3" s="64" t="s">
        <v>97</v>
      </c>
      <c r="M3" s="31" t="s">
        <v>69</v>
      </c>
      <c r="N3" s="32" t="s">
        <v>34</v>
      </c>
      <c r="O3" s="33" t="s">
        <v>29</v>
      </c>
      <c r="P3" s="64" t="s">
        <v>97</v>
      </c>
      <c r="Q3" s="31" t="s">
        <v>69</v>
      </c>
      <c r="R3" s="32" t="s">
        <v>35</v>
      </c>
      <c r="S3" s="33" t="s">
        <v>29</v>
      </c>
      <c r="T3" s="64" t="s">
        <v>97</v>
      </c>
      <c r="U3" s="31" t="s">
        <v>69</v>
      </c>
      <c r="V3" s="32" t="s">
        <v>36</v>
      </c>
      <c r="W3" s="33" t="s">
        <v>29</v>
      </c>
      <c r="X3" s="64" t="s">
        <v>97</v>
      </c>
      <c r="Y3" s="31" t="s">
        <v>69</v>
      </c>
      <c r="Z3" s="32" t="s">
        <v>37</v>
      </c>
      <c r="AA3" s="33" t="s">
        <v>29</v>
      </c>
      <c r="AB3" s="64" t="s">
        <v>97</v>
      </c>
      <c r="AC3" s="31" t="s">
        <v>69</v>
      </c>
      <c r="AD3" s="32" t="s">
        <v>38</v>
      </c>
      <c r="AE3" s="33" t="s">
        <v>29</v>
      </c>
      <c r="AF3" s="64" t="s">
        <v>97</v>
      </c>
      <c r="AG3" s="31" t="s">
        <v>69</v>
      </c>
      <c r="AH3" s="32" t="s">
        <v>39</v>
      </c>
      <c r="AI3" s="33" t="s">
        <v>29</v>
      </c>
      <c r="AJ3" s="64" t="s">
        <v>97</v>
      </c>
      <c r="AK3" s="31" t="s">
        <v>69</v>
      </c>
      <c r="AL3" s="32" t="s">
        <v>40</v>
      </c>
      <c r="AM3" s="33" t="s">
        <v>29</v>
      </c>
      <c r="AN3" s="64" t="s">
        <v>97</v>
      </c>
      <c r="AO3" s="31" t="s">
        <v>69</v>
      </c>
      <c r="AP3" s="32" t="s">
        <v>41</v>
      </c>
      <c r="AQ3" s="33" t="s">
        <v>29</v>
      </c>
      <c r="AR3" s="64" t="s">
        <v>97</v>
      </c>
      <c r="AS3" s="31" t="s">
        <v>69</v>
      </c>
      <c r="AT3" s="32" t="s">
        <v>42</v>
      </c>
      <c r="AU3" s="33" t="s">
        <v>29</v>
      </c>
      <c r="AV3" s="64" t="s">
        <v>97</v>
      </c>
      <c r="AW3" s="31" t="s">
        <v>69</v>
      </c>
      <c r="AX3" s="32" t="s">
        <v>43</v>
      </c>
      <c r="AY3" s="33" t="s">
        <v>29</v>
      </c>
      <c r="AZ3" s="64" t="s">
        <v>97</v>
      </c>
      <c r="BA3" s="31" t="s">
        <v>69</v>
      </c>
      <c r="BB3" s="32" t="s">
        <v>44</v>
      </c>
      <c r="BC3" s="33" t="s">
        <v>29</v>
      </c>
      <c r="BD3" s="64" t="s">
        <v>97</v>
      </c>
      <c r="BE3" s="31" t="s">
        <v>69</v>
      </c>
      <c r="BF3" s="32" t="s">
        <v>45</v>
      </c>
      <c r="BG3" s="33" t="s">
        <v>29</v>
      </c>
      <c r="BH3" s="64" t="s">
        <v>97</v>
      </c>
      <c r="BI3" s="31" t="s">
        <v>69</v>
      </c>
      <c r="BJ3" s="32" t="s">
        <v>47</v>
      </c>
      <c r="BK3" s="33" t="s">
        <v>29</v>
      </c>
      <c r="BL3" s="64" t="s">
        <v>97</v>
      </c>
      <c r="BM3" s="31" t="s">
        <v>69</v>
      </c>
    </row>
    <row r="4" spans="1:65">
      <c r="A4" s="25">
        <v>1</v>
      </c>
      <c r="B4" s="26"/>
      <c r="C4" s="27" t="s">
        <v>70</v>
      </c>
      <c r="D4" s="34">
        <f>+F4+H4</f>
        <v>5</v>
      </c>
      <c r="E4" s="25">
        <f>+G4+I4</f>
        <v>0</v>
      </c>
      <c r="F4" s="30">
        <v>1</v>
      </c>
      <c r="G4" s="25">
        <f>+M4+Q4+U4+Y4+AC4+AG4+AK4+AO4+AS4+AW4+BA4+BE4+BI4+BM4</f>
        <v>0</v>
      </c>
      <c r="H4" s="40">
        <v>4</v>
      </c>
      <c r="I4" s="25">
        <f>+L4+P4+T4+X4+AB4+AF4+AJ4+AN4+AR4+AV4+AZ4+BD4+BH4+BL4</f>
        <v>0</v>
      </c>
      <c r="J4" s="25"/>
      <c r="K4" s="25"/>
      <c r="L4" s="25"/>
      <c r="M4" s="25"/>
      <c r="N4" s="25"/>
      <c r="O4" s="30"/>
      <c r="P4" s="30"/>
      <c r="Q4" s="30"/>
      <c r="R4" s="25"/>
      <c r="S4" s="25"/>
      <c r="T4" s="25"/>
      <c r="U4" s="25"/>
      <c r="V4" s="25"/>
      <c r="W4" s="25"/>
      <c r="X4" s="25"/>
      <c r="Y4" s="25"/>
      <c r="Z4" s="25"/>
      <c r="AA4" s="30"/>
      <c r="AB4" s="30"/>
      <c r="AC4" s="30"/>
      <c r="AD4" s="25"/>
      <c r="AE4" s="30"/>
      <c r="AF4" s="30"/>
      <c r="AG4" s="30"/>
      <c r="AH4" s="25"/>
      <c r="AI4" s="30"/>
      <c r="AJ4" s="30"/>
      <c r="AK4" s="30"/>
      <c r="AL4" s="25">
        <v>2</v>
      </c>
      <c r="AM4" s="25"/>
      <c r="AN4" s="25"/>
      <c r="AO4" s="25"/>
      <c r="AP4" s="25"/>
      <c r="AQ4" s="30"/>
      <c r="AR4" s="30"/>
      <c r="AS4" s="30"/>
      <c r="AT4" s="25"/>
      <c r="AU4" s="29"/>
      <c r="AV4" s="29"/>
      <c r="AW4" s="29"/>
      <c r="AX4" s="27"/>
      <c r="AY4" s="27"/>
      <c r="AZ4" s="27"/>
      <c r="BA4" s="27"/>
      <c r="BB4" s="27"/>
      <c r="BC4" s="27"/>
      <c r="BD4" s="27"/>
      <c r="BE4" s="27"/>
      <c r="BF4" s="27"/>
      <c r="BG4" s="27"/>
      <c r="BH4" s="27"/>
      <c r="BI4" s="27"/>
      <c r="BJ4" s="27">
        <v>1</v>
      </c>
      <c r="BK4" s="29"/>
      <c r="BL4" s="29"/>
      <c r="BM4" s="29"/>
    </row>
    <row r="5" spans="1:65">
      <c r="A5" s="25">
        <f>+A4+1</f>
        <v>2</v>
      </c>
      <c r="B5" s="26" t="s">
        <v>72</v>
      </c>
      <c r="C5" s="27" t="s">
        <v>71</v>
      </c>
      <c r="D5" s="34">
        <f t="shared" ref="D5:E17" si="0">+F5+H5</f>
        <v>6</v>
      </c>
      <c r="E5" s="25">
        <f t="shared" si="0"/>
        <v>4</v>
      </c>
      <c r="F5" s="30">
        <v>1</v>
      </c>
      <c r="G5" s="25">
        <f t="shared" ref="G5:G17" si="1">+M5+Q5+U5+Y5+AC5+AG5+AK5+AO5+AS5+AW5+BA5+BE5+BI5+BM5</f>
        <v>1</v>
      </c>
      <c r="H5" s="40">
        <v>5</v>
      </c>
      <c r="I5" s="25">
        <f t="shared" ref="I5:I17" si="2">+L5+P5+T5+X5+AB5+AF5+AJ5+AN5+AR5+AV5+AZ5+BD5+BH5+BL5</f>
        <v>3</v>
      </c>
      <c r="J5" s="25"/>
      <c r="K5" s="25"/>
      <c r="L5" s="25"/>
      <c r="M5" s="25"/>
      <c r="N5" s="25"/>
      <c r="O5" s="25"/>
      <c r="P5" s="25"/>
      <c r="Q5" s="25"/>
      <c r="R5" s="25"/>
      <c r="S5" s="25"/>
      <c r="T5" s="25"/>
      <c r="U5" s="25"/>
      <c r="V5" s="25"/>
      <c r="W5" s="30"/>
      <c r="X5" s="30"/>
      <c r="Y5" s="30"/>
      <c r="Z5" s="25">
        <v>1</v>
      </c>
      <c r="AA5" s="25">
        <v>1</v>
      </c>
      <c r="AB5" s="25"/>
      <c r="AC5" s="25">
        <v>1</v>
      </c>
      <c r="AD5" s="25"/>
      <c r="AE5" s="25"/>
      <c r="AF5" s="25"/>
      <c r="AG5" s="25"/>
      <c r="AH5" s="25"/>
      <c r="AI5" s="25"/>
      <c r="AJ5" s="25"/>
      <c r="AK5" s="25"/>
      <c r="AL5" s="25"/>
      <c r="AM5" s="30"/>
      <c r="AN5" s="30"/>
      <c r="AO5" s="30"/>
      <c r="AP5" s="25"/>
      <c r="AQ5" s="30"/>
      <c r="AR5" s="30"/>
      <c r="AS5" s="30"/>
      <c r="AT5" s="25"/>
      <c r="AU5" s="29"/>
      <c r="AV5" s="29"/>
      <c r="AW5" s="29"/>
      <c r="AX5" s="27">
        <v>2</v>
      </c>
      <c r="AY5" s="27"/>
      <c r="AZ5" s="27"/>
      <c r="BA5" s="27"/>
      <c r="BB5" s="27"/>
      <c r="BC5" s="29"/>
      <c r="BD5" s="29"/>
      <c r="BE5" s="29"/>
      <c r="BF5" s="27"/>
      <c r="BG5" s="27"/>
      <c r="BH5" s="27"/>
      <c r="BI5" s="27"/>
      <c r="BJ5" s="27">
        <v>5</v>
      </c>
      <c r="BK5" s="29">
        <v>3</v>
      </c>
      <c r="BL5" s="29">
        <v>3</v>
      </c>
      <c r="BM5" s="29"/>
    </row>
    <row r="6" spans="1:65">
      <c r="A6" s="25">
        <f t="shared" ref="A6:A17" si="3">+A5+1</f>
        <v>3</v>
      </c>
      <c r="B6" s="26" t="s">
        <v>74</v>
      </c>
      <c r="C6" s="27" t="s">
        <v>73</v>
      </c>
      <c r="D6" s="34">
        <f t="shared" si="0"/>
        <v>3</v>
      </c>
      <c r="E6" s="25">
        <f t="shared" si="0"/>
        <v>1</v>
      </c>
      <c r="F6" s="30">
        <v>1</v>
      </c>
      <c r="G6" s="25">
        <f t="shared" si="1"/>
        <v>0</v>
      </c>
      <c r="H6" s="40">
        <f>1+1</f>
        <v>2</v>
      </c>
      <c r="I6" s="25">
        <f t="shared" si="2"/>
        <v>1</v>
      </c>
      <c r="J6" s="25"/>
      <c r="K6" s="25"/>
      <c r="L6" s="25"/>
      <c r="M6" s="25"/>
      <c r="N6" s="25"/>
      <c r="O6" s="30"/>
      <c r="P6" s="30"/>
      <c r="Q6" s="30"/>
      <c r="R6" s="25"/>
      <c r="S6" s="25"/>
      <c r="T6" s="25"/>
      <c r="U6" s="25"/>
      <c r="V6" s="25">
        <v>1</v>
      </c>
      <c r="W6" s="30"/>
      <c r="X6" s="30"/>
      <c r="Y6" s="30"/>
      <c r="Z6" s="25"/>
      <c r="AA6" s="30"/>
      <c r="AB6" s="30"/>
      <c r="AC6" s="30"/>
      <c r="AD6" s="25"/>
      <c r="AE6" s="25"/>
      <c r="AF6" s="25"/>
      <c r="AG6" s="25"/>
      <c r="AH6" s="25"/>
      <c r="AI6" s="25"/>
      <c r="AJ6" s="25"/>
      <c r="AK6" s="25"/>
      <c r="AL6" s="25"/>
      <c r="AM6" s="30"/>
      <c r="AN6" s="30"/>
      <c r="AO6" s="30"/>
      <c r="AP6" s="25"/>
      <c r="AQ6" s="30"/>
      <c r="AR6" s="30"/>
      <c r="AS6" s="30"/>
      <c r="AT6" s="25"/>
      <c r="AU6" s="29"/>
      <c r="AV6" s="29"/>
      <c r="AW6" s="29"/>
      <c r="AX6" s="27">
        <v>1</v>
      </c>
      <c r="AY6" s="27"/>
      <c r="AZ6" s="27"/>
      <c r="BA6" s="27"/>
      <c r="BB6" s="27"/>
      <c r="BC6" s="27"/>
      <c r="BD6" s="27"/>
      <c r="BE6" s="27"/>
      <c r="BF6" s="27"/>
      <c r="BG6" s="27"/>
      <c r="BH6" s="27"/>
      <c r="BI6" s="27"/>
      <c r="BJ6" s="27">
        <v>1</v>
      </c>
      <c r="BK6" s="29">
        <v>1</v>
      </c>
      <c r="BL6" s="29">
        <v>1</v>
      </c>
      <c r="BM6" s="29"/>
    </row>
    <row r="7" spans="1:65">
      <c r="A7" s="25">
        <f t="shared" si="3"/>
        <v>4</v>
      </c>
      <c r="B7" s="26" t="s">
        <v>76</v>
      </c>
      <c r="C7" s="27" t="s">
        <v>75</v>
      </c>
      <c r="D7" s="34">
        <f t="shared" si="0"/>
        <v>2</v>
      </c>
      <c r="E7" s="25">
        <f t="shared" si="0"/>
        <v>2</v>
      </c>
      <c r="F7" s="30">
        <v>1</v>
      </c>
      <c r="G7" s="25">
        <f t="shared" si="1"/>
        <v>1</v>
      </c>
      <c r="H7" s="40">
        <v>1</v>
      </c>
      <c r="I7" s="25">
        <f t="shared" si="2"/>
        <v>1</v>
      </c>
      <c r="J7" s="25"/>
      <c r="K7" s="25"/>
      <c r="L7" s="25"/>
      <c r="M7" s="25"/>
      <c r="N7" s="25">
        <v>1</v>
      </c>
      <c r="O7" s="30">
        <v>1</v>
      </c>
      <c r="P7" s="30"/>
      <c r="Q7" s="30">
        <v>1</v>
      </c>
      <c r="R7" s="25"/>
      <c r="S7" s="30"/>
      <c r="T7" s="30"/>
      <c r="U7" s="30"/>
      <c r="V7" s="25"/>
      <c r="W7" s="25"/>
      <c r="X7" s="25"/>
      <c r="Y7" s="25"/>
      <c r="Z7" s="25"/>
      <c r="AA7" s="30"/>
      <c r="AB7" s="30"/>
      <c r="AC7" s="30"/>
      <c r="AD7" s="25"/>
      <c r="AE7" s="25"/>
      <c r="AF7" s="25"/>
      <c r="AG7" s="25"/>
      <c r="AH7" s="25"/>
      <c r="AI7" s="25"/>
      <c r="AJ7" s="25"/>
      <c r="AK7" s="25"/>
      <c r="AL7" s="25"/>
      <c r="AM7" s="25"/>
      <c r="AN7" s="25"/>
      <c r="AO7" s="25"/>
      <c r="AP7" s="25"/>
      <c r="AQ7" s="30"/>
      <c r="AR7" s="30"/>
      <c r="AS7" s="30"/>
      <c r="AT7" s="25"/>
      <c r="AU7" s="29"/>
      <c r="AV7" s="29"/>
      <c r="AW7" s="29"/>
      <c r="AX7" s="27"/>
      <c r="AY7" s="27"/>
      <c r="AZ7" s="27"/>
      <c r="BA7" s="27"/>
      <c r="BB7" s="27"/>
      <c r="BC7" s="27"/>
      <c r="BD7" s="27"/>
      <c r="BE7" s="27"/>
      <c r="BF7" s="27"/>
      <c r="BG7" s="27"/>
      <c r="BH7" s="27"/>
      <c r="BI7" s="27"/>
      <c r="BJ7" s="27">
        <v>1</v>
      </c>
      <c r="BK7" s="29">
        <v>1</v>
      </c>
      <c r="BL7" s="29">
        <v>1</v>
      </c>
      <c r="BM7" s="29"/>
    </row>
    <row r="8" spans="1:65">
      <c r="A8" s="25">
        <f t="shared" si="3"/>
        <v>5</v>
      </c>
      <c r="B8" s="26" t="s">
        <v>78</v>
      </c>
      <c r="C8" s="27" t="s">
        <v>77</v>
      </c>
      <c r="D8" s="34">
        <f t="shared" si="0"/>
        <v>7</v>
      </c>
      <c r="E8" s="25">
        <f t="shared" si="0"/>
        <v>3</v>
      </c>
      <c r="F8" s="30">
        <v>1</v>
      </c>
      <c r="G8" s="25">
        <f t="shared" si="1"/>
        <v>0</v>
      </c>
      <c r="H8" s="40">
        <f>1+1+1+1+2</f>
        <v>6</v>
      </c>
      <c r="I8" s="25">
        <f t="shared" si="2"/>
        <v>3</v>
      </c>
      <c r="J8" s="25"/>
      <c r="K8" s="25"/>
      <c r="L8" s="25"/>
      <c r="M8" s="25"/>
      <c r="N8" s="25"/>
      <c r="O8" s="30"/>
      <c r="P8" s="30"/>
      <c r="Q8" s="30"/>
      <c r="R8" s="25"/>
      <c r="S8" s="30"/>
      <c r="T8" s="30"/>
      <c r="U8" s="30"/>
      <c r="V8" s="25"/>
      <c r="W8" s="30"/>
      <c r="X8" s="30"/>
      <c r="Y8" s="30"/>
      <c r="Z8" s="25"/>
      <c r="AA8" s="30"/>
      <c r="AB8" s="30"/>
      <c r="AC8" s="30"/>
      <c r="AD8" s="68">
        <v>1</v>
      </c>
      <c r="AE8" s="30">
        <v>1</v>
      </c>
      <c r="AF8" s="30">
        <v>1</v>
      </c>
      <c r="AG8" s="30"/>
      <c r="AH8" s="68">
        <v>1</v>
      </c>
      <c r="AI8" s="25">
        <v>1</v>
      </c>
      <c r="AJ8" s="25">
        <v>1</v>
      </c>
      <c r="AK8" s="25"/>
      <c r="AL8" s="68">
        <v>1</v>
      </c>
      <c r="AM8" s="30"/>
      <c r="AN8" s="30"/>
      <c r="AO8" s="30"/>
      <c r="AP8" s="68">
        <v>1</v>
      </c>
      <c r="AQ8" s="30"/>
      <c r="AR8" s="30"/>
      <c r="AS8" s="30"/>
      <c r="AT8" s="25"/>
      <c r="AU8" s="29"/>
      <c r="AV8" s="29"/>
      <c r="AW8" s="29"/>
      <c r="AX8" s="27"/>
      <c r="AY8" s="29"/>
      <c r="AZ8" s="29"/>
      <c r="BA8" s="29"/>
      <c r="BB8" s="67">
        <v>1</v>
      </c>
      <c r="BC8" s="29"/>
      <c r="BD8" s="29"/>
      <c r="BE8" s="29"/>
      <c r="BF8" s="67">
        <v>1</v>
      </c>
      <c r="BG8" s="27">
        <v>1</v>
      </c>
      <c r="BH8" s="27">
        <v>1</v>
      </c>
      <c r="BI8" s="27"/>
      <c r="BJ8" s="67">
        <v>1</v>
      </c>
      <c r="BK8" s="29"/>
      <c r="BL8" s="29"/>
      <c r="BM8" s="29"/>
    </row>
    <row r="9" spans="1:65">
      <c r="A9" s="25">
        <f t="shared" si="3"/>
        <v>6</v>
      </c>
      <c r="B9" s="26" t="s">
        <v>80</v>
      </c>
      <c r="C9" s="27" t="s">
        <v>79</v>
      </c>
      <c r="D9" s="34">
        <f t="shared" si="0"/>
        <v>9</v>
      </c>
      <c r="E9" s="25">
        <f t="shared" si="0"/>
        <v>5</v>
      </c>
      <c r="F9" s="30"/>
      <c r="G9" s="25">
        <f t="shared" si="1"/>
        <v>0</v>
      </c>
      <c r="H9" s="40">
        <v>9</v>
      </c>
      <c r="I9" s="25">
        <f t="shared" si="2"/>
        <v>5</v>
      </c>
      <c r="J9" s="25">
        <v>2</v>
      </c>
      <c r="K9" s="25"/>
      <c r="L9" s="25"/>
      <c r="M9" s="25"/>
      <c r="N9" s="25"/>
      <c r="O9" s="25"/>
      <c r="P9" s="25"/>
      <c r="Q9" s="25"/>
      <c r="R9" s="25"/>
      <c r="S9" s="30"/>
      <c r="T9" s="30"/>
      <c r="U9" s="30"/>
      <c r="V9" s="25"/>
      <c r="W9" s="30"/>
      <c r="X9" s="30"/>
      <c r="Y9" s="30"/>
      <c r="Z9" s="25"/>
      <c r="AA9" s="30"/>
      <c r="AB9" s="30"/>
      <c r="AC9" s="30"/>
      <c r="AD9" s="25"/>
      <c r="AE9" s="30"/>
      <c r="AF9" s="30"/>
      <c r="AG9" s="30"/>
      <c r="AH9" s="25"/>
      <c r="AI9" s="30"/>
      <c r="AJ9" s="30"/>
      <c r="AK9" s="30"/>
      <c r="AL9" s="25"/>
      <c r="AM9" s="25"/>
      <c r="AN9" s="25"/>
      <c r="AO9" s="25"/>
      <c r="AP9" s="25"/>
      <c r="AQ9" s="30"/>
      <c r="AR9" s="30"/>
      <c r="AS9" s="30"/>
      <c r="AT9" s="25">
        <v>1</v>
      </c>
      <c r="AU9" s="29">
        <v>1</v>
      </c>
      <c r="AV9" s="29">
        <v>1</v>
      </c>
      <c r="AW9" s="29"/>
      <c r="AX9" s="27"/>
      <c r="AY9" s="29"/>
      <c r="AZ9" s="29"/>
      <c r="BA9" s="29"/>
      <c r="BB9" s="27"/>
      <c r="BC9" s="29"/>
      <c r="BD9" s="29"/>
      <c r="BE9" s="29"/>
      <c r="BF9" s="27"/>
      <c r="BG9" s="27"/>
      <c r="BH9" s="27"/>
      <c r="BI9" s="27"/>
      <c r="BJ9" s="27">
        <v>6</v>
      </c>
      <c r="BK9" s="29">
        <v>4</v>
      </c>
      <c r="BL9" s="29">
        <v>4</v>
      </c>
      <c r="BM9" s="29"/>
    </row>
    <row r="10" spans="1:65">
      <c r="A10" s="25">
        <f t="shared" si="3"/>
        <v>7</v>
      </c>
      <c r="B10" s="26" t="s">
        <v>82</v>
      </c>
      <c r="C10" s="27" t="s">
        <v>81</v>
      </c>
      <c r="D10" s="34">
        <f t="shared" si="0"/>
        <v>3</v>
      </c>
      <c r="E10" s="25">
        <f t="shared" si="0"/>
        <v>2</v>
      </c>
      <c r="F10" s="30">
        <v>1</v>
      </c>
      <c r="G10" s="25">
        <f t="shared" si="1"/>
        <v>0</v>
      </c>
      <c r="H10" s="40">
        <f>1+1</f>
        <v>2</v>
      </c>
      <c r="I10" s="25">
        <f t="shared" si="2"/>
        <v>2</v>
      </c>
      <c r="J10" s="25"/>
      <c r="K10" s="30"/>
      <c r="L10" s="30"/>
      <c r="M10" s="30"/>
      <c r="N10" s="25"/>
      <c r="O10" s="30"/>
      <c r="P10" s="30"/>
      <c r="Q10" s="30"/>
      <c r="R10" s="25"/>
      <c r="S10" s="30"/>
      <c r="T10" s="30"/>
      <c r="U10" s="30"/>
      <c r="V10" s="25"/>
      <c r="W10" s="25"/>
      <c r="X10" s="25"/>
      <c r="Y10" s="25"/>
      <c r="Z10" s="25"/>
      <c r="AA10" s="30"/>
      <c r="AB10" s="30"/>
      <c r="AC10" s="30"/>
      <c r="AD10" s="25"/>
      <c r="AE10" s="25"/>
      <c r="AF10" s="25"/>
      <c r="AG10" s="25"/>
      <c r="AH10" s="25"/>
      <c r="AI10" s="25"/>
      <c r="AJ10" s="25"/>
      <c r="AK10" s="25"/>
      <c r="AL10" s="25">
        <v>1</v>
      </c>
      <c r="AM10" s="25"/>
      <c r="AN10" s="25"/>
      <c r="AO10" s="25"/>
      <c r="AP10" s="25"/>
      <c r="AQ10" s="25"/>
      <c r="AR10" s="25"/>
      <c r="AS10" s="25"/>
      <c r="AT10" s="25">
        <v>1</v>
      </c>
      <c r="AU10" s="27">
        <v>1</v>
      </c>
      <c r="AV10" s="27">
        <v>1</v>
      </c>
      <c r="AW10" s="27"/>
      <c r="AX10" s="27"/>
      <c r="AY10" s="27"/>
      <c r="AZ10" s="27"/>
      <c r="BA10" s="27"/>
      <c r="BB10" s="27"/>
      <c r="BC10" s="29"/>
      <c r="BD10" s="29"/>
      <c r="BE10" s="29"/>
      <c r="BF10" s="27"/>
      <c r="BG10" s="27"/>
      <c r="BH10" s="27"/>
      <c r="BI10" s="27"/>
      <c r="BJ10" s="27">
        <v>1</v>
      </c>
      <c r="BK10" s="29">
        <v>1</v>
      </c>
      <c r="BL10" s="29">
        <v>1</v>
      </c>
      <c r="BM10" s="29"/>
    </row>
    <row r="11" spans="1:65">
      <c r="A11" s="25">
        <f t="shared" si="3"/>
        <v>8</v>
      </c>
      <c r="B11" s="26" t="s">
        <v>84</v>
      </c>
      <c r="C11" s="27" t="s">
        <v>83</v>
      </c>
      <c r="D11" s="34">
        <f t="shared" si="0"/>
        <v>3</v>
      </c>
      <c r="E11" s="25">
        <f t="shared" si="0"/>
        <v>0</v>
      </c>
      <c r="F11" s="30"/>
      <c r="G11" s="25">
        <f t="shared" si="1"/>
        <v>0</v>
      </c>
      <c r="H11" s="40">
        <f>1+1+1</f>
        <v>3</v>
      </c>
      <c r="I11" s="25">
        <f t="shared" si="2"/>
        <v>0</v>
      </c>
      <c r="J11" s="25"/>
      <c r="K11" s="25"/>
      <c r="L11" s="25"/>
      <c r="M11" s="25"/>
      <c r="N11" s="25"/>
      <c r="O11" s="25"/>
      <c r="P11" s="25"/>
      <c r="Q11" s="25"/>
      <c r="R11" s="25"/>
      <c r="S11" s="30"/>
      <c r="T11" s="30"/>
      <c r="U11" s="30"/>
      <c r="V11" s="25"/>
      <c r="W11" s="25"/>
      <c r="X11" s="25"/>
      <c r="Y11" s="25"/>
      <c r="Z11" s="25">
        <v>1</v>
      </c>
      <c r="AA11" s="25"/>
      <c r="AB11" s="25"/>
      <c r="AC11" s="25"/>
      <c r="AD11" s="25"/>
      <c r="AE11" s="25"/>
      <c r="AF11" s="25"/>
      <c r="AG11" s="25"/>
      <c r="AH11" s="25"/>
      <c r="AI11" s="30"/>
      <c r="AJ11" s="30"/>
      <c r="AK11" s="30"/>
      <c r="AL11" s="25">
        <v>1</v>
      </c>
      <c r="AM11" s="30"/>
      <c r="AN11" s="30"/>
      <c r="AO11" s="30"/>
      <c r="AP11" s="25"/>
      <c r="AQ11" s="25"/>
      <c r="AR11" s="25"/>
      <c r="AS11" s="25"/>
      <c r="AT11" s="25"/>
      <c r="AU11" s="27"/>
      <c r="AV11" s="27"/>
      <c r="AW11" s="27"/>
      <c r="AX11" s="27">
        <v>1</v>
      </c>
      <c r="AY11" s="27"/>
      <c r="AZ11" s="27"/>
      <c r="BA11" s="27"/>
      <c r="BB11" s="27"/>
      <c r="BC11" s="27"/>
      <c r="BD11" s="27"/>
      <c r="BE11" s="27"/>
      <c r="BF11" s="27"/>
      <c r="BG11" s="29"/>
      <c r="BH11" s="29"/>
      <c r="BI11" s="29"/>
      <c r="BJ11" s="27">
        <v>1</v>
      </c>
      <c r="BK11" s="29"/>
      <c r="BL11" s="29"/>
      <c r="BM11" s="29"/>
    </row>
    <row r="12" spans="1:65">
      <c r="A12" s="25">
        <f t="shared" si="3"/>
        <v>9</v>
      </c>
      <c r="B12" s="26" t="s">
        <v>86</v>
      </c>
      <c r="C12" s="27" t="s">
        <v>85</v>
      </c>
      <c r="D12" s="34">
        <f t="shared" si="0"/>
        <v>8</v>
      </c>
      <c r="E12" s="25">
        <f t="shared" si="0"/>
        <v>2</v>
      </c>
      <c r="F12" s="30">
        <v>2</v>
      </c>
      <c r="G12" s="25">
        <f t="shared" si="1"/>
        <v>0</v>
      </c>
      <c r="H12" s="40">
        <v>6</v>
      </c>
      <c r="I12" s="25">
        <f t="shared" si="2"/>
        <v>2</v>
      </c>
      <c r="J12" s="25"/>
      <c r="K12" s="25"/>
      <c r="L12" s="25"/>
      <c r="M12" s="25"/>
      <c r="N12" s="25"/>
      <c r="O12" s="25"/>
      <c r="P12" s="25"/>
      <c r="Q12" s="25"/>
      <c r="R12" s="25"/>
      <c r="S12" s="25"/>
      <c r="T12" s="25"/>
      <c r="U12" s="25"/>
      <c r="V12" s="25"/>
      <c r="W12" s="30"/>
      <c r="X12" s="30"/>
      <c r="Y12" s="30"/>
      <c r="Z12" s="25"/>
      <c r="AA12" s="25"/>
      <c r="AB12" s="25"/>
      <c r="AC12" s="25"/>
      <c r="AD12" s="25"/>
      <c r="AE12" s="25"/>
      <c r="AF12" s="25"/>
      <c r="AG12" s="25"/>
      <c r="AH12" s="25"/>
      <c r="AI12" s="25"/>
      <c r="AJ12" s="25"/>
      <c r="AK12" s="25"/>
      <c r="AL12" s="25">
        <v>1</v>
      </c>
      <c r="AM12" s="25"/>
      <c r="AN12" s="25"/>
      <c r="AO12" s="25"/>
      <c r="AP12" s="25">
        <v>2</v>
      </c>
      <c r="AQ12" s="30"/>
      <c r="AR12" s="30"/>
      <c r="AS12" s="30"/>
      <c r="AT12" s="25"/>
      <c r="AU12" s="27"/>
      <c r="AV12" s="27"/>
      <c r="AW12" s="27"/>
      <c r="AX12" s="27"/>
      <c r="AY12" s="27"/>
      <c r="AZ12" s="27"/>
      <c r="BA12" s="27"/>
      <c r="BB12" s="27"/>
      <c r="BC12" s="27"/>
      <c r="BD12" s="27"/>
      <c r="BE12" s="27"/>
      <c r="BF12" s="27"/>
      <c r="BG12" s="29"/>
      <c r="BH12" s="29"/>
      <c r="BI12" s="29"/>
      <c r="BJ12" s="27">
        <v>5</v>
      </c>
      <c r="BK12" s="27">
        <v>2</v>
      </c>
      <c r="BL12" s="27">
        <v>2</v>
      </c>
      <c r="BM12" s="27"/>
    </row>
    <row r="13" spans="1:65">
      <c r="A13" s="25">
        <f t="shared" si="3"/>
        <v>10</v>
      </c>
      <c r="B13" s="26" t="s">
        <v>88</v>
      </c>
      <c r="C13" s="27" t="s">
        <v>87</v>
      </c>
      <c r="D13" s="34">
        <f t="shared" si="0"/>
        <v>3</v>
      </c>
      <c r="E13" s="25">
        <f t="shared" si="0"/>
        <v>0</v>
      </c>
      <c r="F13" s="30">
        <v>1</v>
      </c>
      <c r="G13" s="25">
        <f t="shared" si="1"/>
        <v>0</v>
      </c>
      <c r="H13" s="40">
        <f>1+1</f>
        <v>2</v>
      </c>
      <c r="I13" s="25">
        <f t="shared" si="2"/>
        <v>0</v>
      </c>
      <c r="J13" s="25">
        <v>1</v>
      </c>
      <c r="K13" s="30"/>
      <c r="L13" s="30"/>
      <c r="M13" s="30"/>
      <c r="N13" s="25"/>
      <c r="O13" s="30"/>
      <c r="P13" s="30"/>
      <c r="Q13" s="30"/>
      <c r="R13" s="25"/>
      <c r="S13" s="25"/>
      <c r="T13" s="25"/>
      <c r="U13" s="25"/>
      <c r="V13" s="25"/>
      <c r="W13" s="25"/>
      <c r="X13" s="25"/>
      <c r="Y13" s="25"/>
      <c r="Z13" s="25">
        <v>1</v>
      </c>
      <c r="AA13" s="25"/>
      <c r="AB13" s="25"/>
      <c r="AC13" s="25"/>
      <c r="AD13" s="25">
        <v>1</v>
      </c>
      <c r="AE13" s="25"/>
      <c r="AF13" s="25"/>
      <c r="AG13" s="25"/>
      <c r="AH13" s="25">
        <v>1</v>
      </c>
      <c r="AI13" s="25"/>
      <c r="AJ13" s="25"/>
      <c r="AK13" s="25"/>
      <c r="AL13" s="25"/>
      <c r="AM13" s="25"/>
      <c r="AN13" s="25"/>
      <c r="AO13" s="25"/>
      <c r="AP13" s="25"/>
      <c r="AQ13" s="30"/>
      <c r="AR13" s="30"/>
      <c r="AS13" s="30"/>
      <c r="AT13" s="25"/>
      <c r="AU13" s="27"/>
      <c r="AV13" s="27"/>
      <c r="AW13" s="27"/>
      <c r="AX13" s="27"/>
      <c r="AY13" s="27"/>
      <c r="AZ13" s="27"/>
      <c r="BA13" s="27"/>
      <c r="BB13" s="27"/>
      <c r="BC13" s="27"/>
      <c r="BD13" s="27"/>
      <c r="BE13" s="27"/>
      <c r="BF13" s="27"/>
      <c r="BG13" s="27"/>
      <c r="BH13" s="27"/>
      <c r="BI13" s="27"/>
      <c r="BJ13" s="27"/>
      <c r="BK13" s="29"/>
      <c r="BL13" s="29"/>
      <c r="BM13" s="29"/>
    </row>
    <row r="14" spans="1:65">
      <c r="A14" s="25">
        <f t="shared" si="3"/>
        <v>11</v>
      </c>
      <c r="B14" s="26" t="s">
        <v>90</v>
      </c>
      <c r="C14" s="27" t="s">
        <v>89</v>
      </c>
      <c r="D14" s="34">
        <f t="shared" si="0"/>
        <v>3</v>
      </c>
      <c r="E14" s="25">
        <f t="shared" si="0"/>
        <v>2</v>
      </c>
      <c r="F14" s="30">
        <v>1</v>
      </c>
      <c r="G14" s="25">
        <f t="shared" si="1"/>
        <v>0</v>
      </c>
      <c r="H14" s="40">
        <v>2</v>
      </c>
      <c r="I14" s="25">
        <f t="shared" si="2"/>
        <v>2</v>
      </c>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30"/>
      <c r="AN14" s="30"/>
      <c r="AO14" s="30"/>
      <c r="AP14" s="25"/>
      <c r="AQ14" s="30"/>
      <c r="AR14" s="30"/>
      <c r="AS14" s="30"/>
      <c r="AT14" s="25"/>
      <c r="AU14" s="27"/>
      <c r="AV14" s="27"/>
      <c r="AW14" s="27"/>
      <c r="AX14" s="27">
        <v>1</v>
      </c>
      <c r="AY14" s="27"/>
      <c r="AZ14" s="27"/>
      <c r="BA14" s="27"/>
      <c r="BB14" s="27"/>
      <c r="BC14" s="27"/>
      <c r="BD14" s="27"/>
      <c r="BE14" s="27"/>
      <c r="BF14" s="27"/>
      <c r="BG14" s="27"/>
      <c r="BH14" s="27"/>
      <c r="BI14" s="27"/>
      <c r="BJ14" s="27">
        <v>2</v>
      </c>
      <c r="BK14" s="27">
        <v>2</v>
      </c>
      <c r="BL14" s="27">
        <v>2</v>
      </c>
      <c r="BM14" s="27"/>
    </row>
    <row r="15" spans="1:65">
      <c r="A15" s="25">
        <f t="shared" si="3"/>
        <v>12</v>
      </c>
      <c r="B15" s="26" t="s">
        <v>92</v>
      </c>
      <c r="C15" s="27" t="s">
        <v>91</v>
      </c>
      <c r="D15" s="34">
        <f t="shared" si="0"/>
        <v>3</v>
      </c>
      <c r="E15" s="25">
        <f t="shared" si="0"/>
        <v>0</v>
      </c>
      <c r="F15" s="30">
        <v>1</v>
      </c>
      <c r="G15" s="25">
        <f t="shared" si="1"/>
        <v>0</v>
      </c>
      <c r="H15" s="40">
        <f>1+1</f>
        <v>2</v>
      </c>
      <c r="I15" s="25">
        <f t="shared" si="2"/>
        <v>0</v>
      </c>
      <c r="J15" s="25">
        <v>1</v>
      </c>
      <c r="K15" s="30"/>
      <c r="L15" s="30"/>
      <c r="M15" s="30"/>
      <c r="N15" s="25"/>
      <c r="O15" s="25"/>
      <c r="P15" s="25"/>
      <c r="Q15" s="25"/>
      <c r="R15" s="25"/>
      <c r="S15" s="30"/>
      <c r="T15" s="30"/>
      <c r="U15" s="30"/>
      <c r="V15" s="25"/>
      <c r="W15" s="25"/>
      <c r="X15" s="25"/>
      <c r="Y15" s="25"/>
      <c r="Z15" s="25">
        <v>1</v>
      </c>
      <c r="AA15" s="25"/>
      <c r="AB15" s="25"/>
      <c r="AC15" s="25"/>
      <c r="AD15" s="25"/>
      <c r="AE15" s="25"/>
      <c r="AF15" s="25"/>
      <c r="AG15" s="25"/>
      <c r="AH15" s="25"/>
      <c r="AI15" s="25"/>
      <c r="AJ15" s="25"/>
      <c r="AK15" s="25"/>
      <c r="AL15" s="25"/>
      <c r="AM15" s="25"/>
      <c r="AN15" s="25"/>
      <c r="AO15" s="25"/>
      <c r="AP15" s="25"/>
      <c r="AQ15" s="30"/>
      <c r="AR15" s="30"/>
      <c r="AS15" s="30"/>
      <c r="AT15" s="25"/>
      <c r="AU15" s="27"/>
      <c r="AV15" s="27"/>
      <c r="AW15" s="27"/>
      <c r="AX15" s="27"/>
      <c r="AY15" s="29"/>
      <c r="AZ15" s="29"/>
      <c r="BA15" s="29"/>
      <c r="BB15" s="27"/>
      <c r="BC15" s="29"/>
      <c r="BD15" s="29"/>
      <c r="BE15" s="29"/>
      <c r="BF15" s="27"/>
      <c r="BG15" s="27"/>
      <c r="BH15" s="27"/>
      <c r="BI15" s="27"/>
      <c r="BJ15" s="27">
        <v>1</v>
      </c>
      <c r="BK15" s="29"/>
      <c r="BL15" s="29"/>
      <c r="BM15" s="29"/>
    </row>
    <row r="16" spans="1:65">
      <c r="A16" s="25">
        <f t="shared" si="3"/>
        <v>13</v>
      </c>
      <c r="B16" s="26" t="s">
        <v>94</v>
      </c>
      <c r="C16" s="27" t="s">
        <v>93</v>
      </c>
      <c r="D16" s="34">
        <f t="shared" si="0"/>
        <v>4</v>
      </c>
      <c r="E16" s="25">
        <f t="shared" si="0"/>
        <v>1</v>
      </c>
      <c r="F16" s="30"/>
      <c r="G16" s="25">
        <f t="shared" si="1"/>
        <v>0</v>
      </c>
      <c r="H16" s="40">
        <v>4</v>
      </c>
      <c r="I16" s="25">
        <f t="shared" si="2"/>
        <v>1</v>
      </c>
      <c r="J16" s="25">
        <v>1</v>
      </c>
      <c r="K16" s="30"/>
      <c r="L16" s="30"/>
      <c r="M16" s="30"/>
      <c r="N16" s="25"/>
      <c r="O16" s="30"/>
      <c r="P16" s="30"/>
      <c r="Q16" s="30"/>
      <c r="R16" s="25"/>
      <c r="S16" s="30"/>
      <c r="T16" s="30"/>
      <c r="U16" s="30"/>
      <c r="V16" s="25"/>
      <c r="W16" s="30"/>
      <c r="X16" s="30"/>
      <c r="Y16" s="30"/>
      <c r="Z16" s="25"/>
      <c r="AA16" s="25"/>
      <c r="AB16" s="25"/>
      <c r="AC16" s="25"/>
      <c r="AD16" s="25"/>
      <c r="AE16" s="30"/>
      <c r="AF16" s="30"/>
      <c r="AG16" s="30"/>
      <c r="AH16" s="25"/>
      <c r="AI16" s="30"/>
      <c r="AJ16" s="30"/>
      <c r="AK16" s="30"/>
      <c r="AL16" s="25"/>
      <c r="AM16" s="30"/>
      <c r="AN16" s="30"/>
      <c r="AO16" s="30"/>
      <c r="AP16" s="25">
        <v>1</v>
      </c>
      <c r="AQ16" s="30"/>
      <c r="AR16" s="30"/>
      <c r="AS16" s="30"/>
      <c r="AT16" s="25">
        <v>1</v>
      </c>
      <c r="AU16" s="27"/>
      <c r="AV16" s="27"/>
      <c r="AW16" s="27"/>
      <c r="AX16" s="27"/>
      <c r="AY16" s="29"/>
      <c r="AZ16" s="29"/>
      <c r="BA16" s="29"/>
      <c r="BB16" s="27"/>
      <c r="BC16" s="29"/>
      <c r="BD16" s="29"/>
      <c r="BE16" s="29"/>
      <c r="BF16" s="27"/>
      <c r="BG16" s="27"/>
      <c r="BH16" s="27"/>
      <c r="BI16" s="27"/>
      <c r="BJ16" s="27">
        <v>1</v>
      </c>
      <c r="BK16" s="29">
        <v>1</v>
      </c>
      <c r="BL16" s="29">
        <v>1</v>
      </c>
      <c r="BM16" s="29"/>
    </row>
    <row r="17" spans="1:65">
      <c r="A17" s="25">
        <f t="shared" si="3"/>
        <v>14</v>
      </c>
      <c r="B17" s="26" t="s">
        <v>96</v>
      </c>
      <c r="C17" s="27" t="s">
        <v>95</v>
      </c>
      <c r="D17" s="34">
        <f t="shared" si="0"/>
        <v>3</v>
      </c>
      <c r="E17" s="25">
        <f t="shared" si="0"/>
        <v>1</v>
      </c>
      <c r="F17" s="30">
        <v>1</v>
      </c>
      <c r="G17" s="25">
        <f t="shared" si="1"/>
        <v>1</v>
      </c>
      <c r="H17" s="40">
        <f>1+1</f>
        <v>2</v>
      </c>
      <c r="I17" s="25">
        <f t="shared" si="2"/>
        <v>0</v>
      </c>
      <c r="J17" s="25"/>
      <c r="K17" s="30"/>
      <c r="L17" s="30"/>
      <c r="M17" s="30"/>
      <c r="N17" s="25"/>
      <c r="O17" s="25"/>
      <c r="P17" s="25"/>
      <c r="Q17" s="25"/>
      <c r="R17" s="25"/>
      <c r="S17" s="25"/>
      <c r="T17" s="25"/>
      <c r="U17" s="25"/>
      <c r="V17" s="25"/>
      <c r="W17" s="25"/>
      <c r="X17" s="25"/>
      <c r="Y17" s="25"/>
      <c r="Z17" s="25"/>
      <c r="AA17" s="25"/>
      <c r="AB17" s="25"/>
      <c r="AC17" s="25"/>
      <c r="AD17" s="25"/>
      <c r="AE17" s="30"/>
      <c r="AF17" s="30"/>
      <c r="AG17" s="30"/>
      <c r="AH17" s="25"/>
      <c r="AI17" s="25"/>
      <c r="AJ17" s="25"/>
      <c r="AK17" s="25"/>
      <c r="AL17" s="25"/>
      <c r="AM17" s="25"/>
      <c r="AN17" s="25"/>
      <c r="AO17" s="25"/>
      <c r="AP17" s="25">
        <v>1</v>
      </c>
      <c r="AQ17" s="30"/>
      <c r="AR17" s="30"/>
      <c r="AS17" s="30"/>
      <c r="AT17" s="25">
        <v>1</v>
      </c>
      <c r="AU17" s="27"/>
      <c r="AV17" s="27"/>
      <c r="AW17" s="27"/>
      <c r="AX17" s="27"/>
      <c r="AY17" s="27"/>
      <c r="AZ17" s="27"/>
      <c r="BA17" s="27"/>
      <c r="BB17" s="27"/>
      <c r="BC17" s="29"/>
      <c r="BD17" s="29"/>
      <c r="BE17" s="29"/>
      <c r="BF17" s="27"/>
      <c r="BG17" s="27"/>
      <c r="BH17" s="27"/>
      <c r="BI17" s="27"/>
      <c r="BJ17" s="27">
        <v>1</v>
      </c>
      <c r="BK17" s="27">
        <v>1</v>
      </c>
      <c r="BL17" s="27"/>
      <c r="BM17" s="27">
        <v>1</v>
      </c>
    </row>
    <row r="18" spans="1:65">
      <c r="A18" s="27"/>
      <c r="B18" s="27"/>
      <c r="C18" s="27" t="s">
        <v>48</v>
      </c>
      <c r="D18" s="34">
        <f t="shared" ref="D18:K18" si="4">SUM(D4:D17)</f>
        <v>62</v>
      </c>
      <c r="E18" s="34">
        <f t="shared" si="4"/>
        <v>23</v>
      </c>
      <c r="F18" s="37">
        <f t="shared" si="4"/>
        <v>12</v>
      </c>
      <c r="G18" s="34">
        <f t="shared" si="4"/>
        <v>3</v>
      </c>
      <c r="H18" s="41">
        <f t="shared" si="4"/>
        <v>50</v>
      </c>
      <c r="I18" s="34">
        <f t="shared" si="4"/>
        <v>20</v>
      </c>
      <c r="J18" s="34">
        <f t="shared" si="4"/>
        <v>5</v>
      </c>
      <c r="K18" s="34">
        <f t="shared" si="4"/>
        <v>0</v>
      </c>
      <c r="L18" s="34"/>
      <c r="M18" s="34"/>
      <c r="N18" s="34">
        <f>SUM(N4:N17)</f>
        <v>1</v>
      </c>
      <c r="O18" s="34">
        <f>SUM(O4:O17)</f>
        <v>1</v>
      </c>
      <c r="P18" s="34"/>
      <c r="Q18" s="34"/>
      <c r="R18" s="34">
        <f>SUM(R4:R17)</f>
        <v>0</v>
      </c>
      <c r="S18" s="34">
        <f>SUM(S4:S17)</f>
        <v>0</v>
      </c>
      <c r="T18" s="34"/>
      <c r="U18" s="34"/>
      <c r="V18" s="34">
        <f>SUM(V4:V17)</f>
        <v>1</v>
      </c>
      <c r="W18" s="34">
        <f>SUM(W4:W17)</f>
        <v>0</v>
      </c>
      <c r="X18" s="34"/>
      <c r="Y18" s="34"/>
      <c r="Z18" s="34">
        <f>SUM(Z4:Z17)</f>
        <v>4</v>
      </c>
      <c r="AA18" s="34">
        <f>SUM(AA4:AA17)</f>
        <v>1</v>
      </c>
      <c r="AB18" s="34"/>
      <c r="AC18" s="34"/>
      <c r="AD18" s="34">
        <f>SUM(AD4:AD17)</f>
        <v>2</v>
      </c>
      <c r="AE18" s="34">
        <f>SUM(AE4:AE17)</f>
        <v>1</v>
      </c>
      <c r="AF18" s="34"/>
      <c r="AG18" s="34"/>
      <c r="AH18" s="34">
        <f>SUM(AH4:AH17)</f>
        <v>2</v>
      </c>
      <c r="AI18" s="34">
        <f>SUM(AI4:AI17)</f>
        <v>1</v>
      </c>
      <c r="AJ18" s="34"/>
      <c r="AK18" s="34"/>
      <c r="AL18" s="34">
        <f>SUM(AL4:AL17)</f>
        <v>6</v>
      </c>
      <c r="AM18" s="34">
        <f>SUM(AM4:AM17)</f>
        <v>0</v>
      </c>
      <c r="AN18" s="34"/>
      <c r="AO18" s="34"/>
      <c r="AP18" s="34">
        <f>SUM(AP4:AP17)</f>
        <v>5</v>
      </c>
      <c r="AQ18" s="34">
        <f>SUM(AQ4:AQ17)</f>
        <v>0</v>
      </c>
      <c r="AR18" s="34"/>
      <c r="AS18" s="34"/>
      <c r="AT18" s="34">
        <f>SUM(AT4:AT17)</f>
        <v>4</v>
      </c>
      <c r="AU18" s="34">
        <f>SUM(AU4:AU17)</f>
        <v>2</v>
      </c>
      <c r="AV18" s="34"/>
      <c r="AW18" s="34"/>
      <c r="AX18" s="34">
        <f>SUM(AX4:AX17)</f>
        <v>5</v>
      </c>
      <c r="AY18" s="34">
        <f>SUM(AY4:AY17)</f>
        <v>0</v>
      </c>
      <c r="AZ18" s="34"/>
      <c r="BA18" s="34"/>
      <c r="BB18" s="34">
        <f>SUM(BB4:BB17)</f>
        <v>1</v>
      </c>
      <c r="BC18" s="34">
        <f>SUM(BC4:BC17)</f>
        <v>0</v>
      </c>
      <c r="BD18" s="34"/>
      <c r="BE18" s="34"/>
      <c r="BF18" s="34">
        <f>SUM(BF4:BF17)</f>
        <v>1</v>
      </c>
      <c r="BG18" s="34">
        <f>SUM(BG4:BG17)</f>
        <v>1</v>
      </c>
      <c r="BH18" s="34"/>
      <c r="BI18" s="34"/>
      <c r="BJ18" s="34">
        <f>SUM(BJ4:BJ17)</f>
        <v>27</v>
      </c>
      <c r="BK18" s="27"/>
      <c r="BL18" s="27"/>
      <c r="BM18" s="27"/>
    </row>
    <row r="19" spans="1:65">
      <c r="K19" s="62"/>
      <c r="L19" s="69"/>
      <c r="N19" s="61"/>
    </row>
    <row r="20" spans="1:65">
      <c r="K20" s="63"/>
      <c r="L20" s="70"/>
      <c r="N20" s="60"/>
    </row>
  </sheetData>
  <mergeCells count="9">
    <mergeCell ref="J2:BM2"/>
    <mergeCell ref="K19:K20"/>
    <mergeCell ref="N19:N20"/>
    <mergeCell ref="A2:A3"/>
    <mergeCell ref="B2:B3"/>
    <mergeCell ref="C2:C3"/>
    <mergeCell ref="D2:D3"/>
    <mergeCell ref="E2:E3"/>
    <mergeCell ref="F2:I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K20"/>
  <sheetViews>
    <sheetView topLeftCell="R1" zoomScale="85" zoomScaleNormal="85" workbookViewId="0">
      <selection activeCell="A2" sqref="A2:AK18"/>
    </sheetView>
  </sheetViews>
  <sheetFormatPr defaultRowHeight="15"/>
  <cols>
    <col min="1" max="1" width="4" style="20" bestFit="1" customWidth="1"/>
    <col min="2" max="2" width="10" style="20" bestFit="1" customWidth="1"/>
    <col min="3" max="3" width="44.140625" style="20" customWidth="1"/>
    <col min="4" max="4" width="5.5703125" style="20" customWidth="1"/>
    <col min="5" max="5" width="5.42578125" style="20" customWidth="1"/>
    <col min="6" max="6" width="4.28515625" style="20" bestFit="1" customWidth="1"/>
    <col min="7" max="7" width="5.42578125" style="20" customWidth="1"/>
    <col min="8" max="8" width="3.85546875" style="20" bestFit="1" customWidth="1"/>
    <col min="9" max="9" width="5.7109375" style="20" customWidth="1"/>
    <col min="10" max="10" width="4.7109375" style="20" customWidth="1"/>
    <col min="11" max="11" width="5.140625" style="20" customWidth="1"/>
    <col min="12" max="12" width="4.7109375" style="20" customWidth="1"/>
    <col min="13" max="13" width="5.28515625" style="20" customWidth="1"/>
    <col min="14" max="14" width="4.42578125" style="20" customWidth="1"/>
    <col min="15" max="15" width="7" style="20" customWidth="1"/>
    <col min="16" max="16" width="4.42578125" style="20" customWidth="1"/>
    <col min="17" max="17" width="6.42578125" style="20" customWidth="1"/>
    <col min="18" max="18" width="4.85546875" style="20" customWidth="1"/>
    <col min="19" max="19" width="6.28515625" style="20" customWidth="1"/>
    <col min="20" max="20" width="5.7109375" style="20" customWidth="1"/>
    <col min="21" max="21" width="7.42578125" style="20" customWidth="1"/>
    <col min="22" max="22" width="5.85546875" style="20" customWidth="1"/>
    <col min="23" max="23" width="6.28515625" style="20" customWidth="1"/>
    <col min="24" max="24" width="5.7109375" style="20" customWidth="1"/>
    <col min="25" max="25" width="5.28515625" style="20" customWidth="1"/>
    <col min="26" max="26" width="5.85546875" style="20" customWidth="1"/>
    <col min="27" max="27" width="6.140625" style="20" customWidth="1"/>
    <col min="28" max="28" width="5.140625" style="20" customWidth="1"/>
    <col min="29" max="29" width="6.5703125" style="20" customWidth="1"/>
    <col min="30" max="30" width="7.28515625" style="20" customWidth="1"/>
    <col min="31" max="31" width="7.140625" style="20" customWidth="1"/>
    <col min="32" max="32" width="6.85546875" style="20" customWidth="1"/>
    <col min="33" max="33" width="6" style="20" customWidth="1"/>
    <col min="34" max="34" width="7.5703125" style="20" customWidth="1"/>
    <col min="35" max="35" width="7.28515625" style="20" customWidth="1"/>
    <col min="36" max="36" width="9.140625" style="20" customWidth="1"/>
    <col min="37" max="37" width="5.42578125" style="20" customWidth="1"/>
    <col min="38" max="16384" width="9.140625" style="20"/>
  </cols>
  <sheetData>
    <row r="1" spans="1:37" ht="25.5" customHeight="1">
      <c r="J1" s="21">
        <v>1</v>
      </c>
      <c r="K1" s="21"/>
      <c r="L1" s="21">
        <v>2</v>
      </c>
      <c r="M1" s="21"/>
      <c r="N1" s="21">
        <v>3</v>
      </c>
      <c r="O1" s="21"/>
      <c r="P1" s="21">
        <v>4</v>
      </c>
      <c r="Q1" s="21"/>
      <c r="R1" s="21">
        <v>5</v>
      </c>
      <c r="S1" s="21"/>
      <c r="T1" s="21">
        <v>6</v>
      </c>
      <c r="U1" s="21"/>
      <c r="V1" s="21">
        <v>7</v>
      </c>
      <c r="W1" s="21"/>
      <c r="X1" s="21">
        <v>8</v>
      </c>
      <c r="Y1" s="21"/>
      <c r="Z1" s="21">
        <v>9</v>
      </c>
      <c r="AA1" s="21"/>
      <c r="AB1" s="21">
        <v>10</v>
      </c>
      <c r="AC1" s="21"/>
      <c r="AD1" s="21">
        <v>11</v>
      </c>
      <c r="AE1" s="21"/>
      <c r="AF1" s="21">
        <v>12</v>
      </c>
      <c r="AG1" s="21"/>
      <c r="AH1" s="21">
        <v>13</v>
      </c>
      <c r="AI1" s="21"/>
    </row>
    <row r="2" spans="1:37">
      <c r="A2" s="56" t="s">
        <v>25</v>
      </c>
      <c r="B2" s="56" t="s">
        <v>26</v>
      </c>
      <c r="C2" s="56" t="s">
        <v>27</v>
      </c>
      <c r="D2" s="57" t="s">
        <v>28</v>
      </c>
      <c r="E2" s="58" t="s">
        <v>29</v>
      </c>
      <c r="F2" s="59" t="s">
        <v>30</v>
      </c>
      <c r="G2" s="59"/>
      <c r="H2" s="59"/>
      <c r="I2" s="59"/>
      <c r="J2" s="53" t="s">
        <v>46</v>
      </c>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row>
    <row r="3" spans="1:37" ht="80.25" customHeight="1">
      <c r="A3" s="56"/>
      <c r="B3" s="56"/>
      <c r="C3" s="56"/>
      <c r="D3" s="57"/>
      <c r="E3" s="58"/>
      <c r="F3" s="22" t="s">
        <v>31</v>
      </c>
      <c r="G3" s="33" t="s">
        <v>29</v>
      </c>
      <c r="H3" s="32" t="s">
        <v>32</v>
      </c>
      <c r="I3" s="33" t="s">
        <v>29</v>
      </c>
      <c r="J3" s="32" t="s">
        <v>33</v>
      </c>
      <c r="K3" s="33" t="s">
        <v>29</v>
      </c>
      <c r="L3" s="32" t="s">
        <v>34</v>
      </c>
      <c r="M3" s="33" t="s">
        <v>29</v>
      </c>
      <c r="N3" s="32" t="s">
        <v>35</v>
      </c>
      <c r="O3" s="33" t="s">
        <v>29</v>
      </c>
      <c r="P3" s="32" t="s">
        <v>36</v>
      </c>
      <c r="Q3" s="33" t="s">
        <v>29</v>
      </c>
      <c r="R3" s="32" t="s">
        <v>37</v>
      </c>
      <c r="S3" s="33" t="s">
        <v>29</v>
      </c>
      <c r="T3" s="32" t="s">
        <v>38</v>
      </c>
      <c r="U3" s="33" t="s">
        <v>29</v>
      </c>
      <c r="V3" s="32" t="s">
        <v>39</v>
      </c>
      <c r="W3" s="33" t="s">
        <v>29</v>
      </c>
      <c r="X3" s="32" t="s">
        <v>40</v>
      </c>
      <c r="Y3" s="33" t="s">
        <v>29</v>
      </c>
      <c r="Z3" s="32" t="s">
        <v>41</v>
      </c>
      <c r="AA3" s="33" t="s">
        <v>29</v>
      </c>
      <c r="AB3" s="32" t="s">
        <v>42</v>
      </c>
      <c r="AC3" s="33" t="s">
        <v>29</v>
      </c>
      <c r="AD3" s="32" t="s">
        <v>43</v>
      </c>
      <c r="AE3" s="33" t="s">
        <v>29</v>
      </c>
      <c r="AF3" s="32" t="s">
        <v>44</v>
      </c>
      <c r="AG3" s="33" t="s">
        <v>29</v>
      </c>
      <c r="AH3" s="32" t="s">
        <v>45</v>
      </c>
      <c r="AI3" s="33" t="s">
        <v>29</v>
      </c>
      <c r="AJ3" s="32" t="s">
        <v>47</v>
      </c>
      <c r="AK3" s="33" t="s">
        <v>29</v>
      </c>
    </row>
    <row r="4" spans="1:37">
      <c r="A4" s="25">
        <v>1</v>
      </c>
      <c r="B4" s="26"/>
      <c r="C4" s="27" t="s">
        <v>70</v>
      </c>
      <c r="D4" s="34">
        <v>5</v>
      </c>
      <c r="E4" s="25">
        <v>0</v>
      </c>
      <c r="F4" s="25">
        <v>1</v>
      </c>
      <c r="G4" s="25">
        <v>0</v>
      </c>
      <c r="H4" s="25">
        <v>4</v>
      </c>
      <c r="I4" s="25">
        <v>0</v>
      </c>
      <c r="J4" s="25"/>
      <c r="K4" s="25"/>
      <c r="L4" s="25"/>
      <c r="M4" s="25"/>
      <c r="N4" s="25"/>
      <c r="O4" s="25"/>
      <c r="P4" s="25"/>
      <c r="Q4" s="25"/>
      <c r="R4" s="25"/>
      <c r="S4" s="25"/>
      <c r="T4" s="25"/>
      <c r="U4" s="25"/>
      <c r="V4" s="25"/>
      <c r="W4" s="25"/>
      <c r="X4" s="25">
        <v>2</v>
      </c>
      <c r="Y4" s="25"/>
      <c r="Z4" s="25"/>
      <c r="AA4" s="25"/>
      <c r="AB4" s="25"/>
      <c r="AC4" s="27"/>
      <c r="AD4" s="27"/>
      <c r="AE4" s="27"/>
      <c r="AF4" s="27"/>
      <c r="AG4" s="27"/>
      <c r="AH4" s="27"/>
      <c r="AI4" s="27"/>
      <c r="AJ4" s="27">
        <v>1</v>
      </c>
      <c r="AK4" s="27"/>
    </row>
    <row r="5" spans="1:37">
      <c r="A5" s="25">
        <v>2</v>
      </c>
      <c r="B5" s="26" t="s">
        <v>72</v>
      </c>
      <c r="C5" s="27" t="s">
        <v>71</v>
      </c>
      <c r="D5" s="34">
        <v>6</v>
      </c>
      <c r="E5" s="25">
        <v>4</v>
      </c>
      <c r="F5" s="25">
        <v>1</v>
      </c>
      <c r="G5" s="25">
        <v>1</v>
      </c>
      <c r="H5" s="25">
        <v>5</v>
      </c>
      <c r="I5" s="25">
        <v>3</v>
      </c>
      <c r="J5" s="25"/>
      <c r="K5" s="25"/>
      <c r="L5" s="25"/>
      <c r="M5" s="25"/>
      <c r="N5" s="25"/>
      <c r="O5" s="25"/>
      <c r="P5" s="25"/>
      <c r="Q5" s="25"/>
      <c r="R5" s="25">
        <v>1</v>
      </c>
      <c r="S5" s="25">
        <v>1</v>
      </c>
      <c r="T5" s="25"/>
      <c r="U5" s="25"/>
      <c r="V5" s="25"/>
      <c r="W5" s="25"/>
      <c r="X5" s="25"/>
      <c r="Y5" s="25"/>
      <c r="Z5" s="25"/>
      <c r="AA5" s="25"/>
      <c r="AB5" s="25"/>
      <c r="AC5" s="27"/>
      <c r="AD5" s="27">
        <v>2</v>
      </c>
      <c r="AE5" s="27"/>
      <c r="AF5" s="27"/>
      <c r="AG5" s="27"/>
      <c r="AH5" s="27"/>
      <c r="AI5" s="27"/>
      <c r="AJ5" s="27">
        <v>5</v>
      </c>
      <c r="AK5" s="27">
        <v>3</v>
      </c>
    </row>
    <row r="6" spans="1:37">
      <c r="A6" s="25">
        <v>3</v>
      </c>
      <c r="B6" s="26" t="s">
        <v>74</v>
      </c>
      <c r="C6" s="27" t="s">
        <v>73</v>
      </c>
      <c r="D6" s="34">
        <v>3</v>
      </c>
      <c r="E6" s="25">
        <v>1</v>
      </c>
      <c r="F6" s="25">
        <v>1</v>
      </c>
      <c r="G6" s="25">
        <v>0</v>
      </c>
      <c r="H6" s="25">
        <v>2</v>
      </c>
      <c r="I6" s="25">
        <v>1</v>
      </c>
      <c r="J6" s="25"/>
      <c r="K6" s="25"/>
      <c r="L6" s="25"/>
      <c r="M6" s="25"/>
      <c r="N6" s="25"/>
      <c r="O6" s="25"/>
      <c r="P6" s="25">
        <v>1</v>
      </c>
      <c r="Q6" s="25"/>
      <c r="R6" s="25"/>
      <c r="S6" s="25"/>
      <c r="T6" s="25"/>
      <c r="U6" s="25"/>
      <c r="V6" s="25"/>
      <c r="W6" s="25"/>
      <c r="X6" s="25"/>
      <c r="Y6" s="25"/>
      <c r="Z6" s="25"/>
      <c r="AA6" s="25"/>
      <c r="AB6" s="25"/>
      <c r="AC6" s="27"/>
      <c r="AD6" s="27">
        <v>1</v>
      </c>
      <c r="AE6" s="27"/>
      <c r="AF6" s="27"/>
      <c r="AG6" s="27"/>
      <c r="AH6" s="27"/>
      <c r="AI6" s="27"/>
      <c r="AJ6" s="27">
        <v>1</v>
      </c>
      <c r="AK6" s="27">
        <v>1</v>
      </c>
    </row>
    <row r="7" spans="1:37">
      <c r="A7" s="25">
        <v>4</v>
      </c>
      <c r="B7" s="26" t="s">
        <v>76</v>
      </c>
      <c r="C7" s="27" t="s">
        <v>75</v>
      </c>
      <c r="D7" s="34">
        <v>2</v>
      </c>
      <c r="E7" s="25">
        <v>2</v>
      </c>
      <c r="F7" s="25">
        <v>1</v>
      </c>
      <c r="G7" s="25">
        <v>1</v>
      </c>
      <c r="H7" s="25">
        <v>1</v>
      </c>
      <c r="I7" s="25">
        <v>1</v>
      </c>
      <c r="J7" s="25"/>
      <c r="K7" s="25"/>
      <c r="L7" s="25">
        <v>1</v>
      </c>
      <c r="M7" s="25">
        <v>1</v>
      </c>
      <c r="N7" s="25"/>
      <c r="O7" s="25"/>
      <c r="P7" s="25"/>
      <c r="Q7" s="25"/>
      <c r="R7" s="25"/>
      <c r="S7" s="25"/>
      <c r="T7" s="25"/>
      <c r="U7" s="25"/>
      <c r="V7" s="25"/>
      <c r="W7" s="25"/>
      <c r="X7" s="25"/>
      <c r="Y7" s="25"/>
      <c r="Z7" s="25"/>
      <c r="AA7" s="25"/>
      <c r="AB7" s="25"/>
      <c r="AC7" s="27"/>
      <c r="AD7" s="27"/>
      <c r="AE7" s="27"/>
      <c r="AF7" s="27"/>
      <c r="AG7" s="27"/>
      <c r="AH7" s="27"/>
      <c r="AI7" s="27"/>
      <c r="AJ7" s="27">
        <v>1</v>
      </c>
      <c r="AK7" s="27">
        <v>1</v>
      </c>
    </row>
    <row r="8" spans="1:37">
      <c r="A8" s="25">
        <v>5</v>
      </c>
      <c r="B8" s="26" t="s">
        <v>78</v>
      </c>
      <c r="C8" s="27" t="s">
        <v>77</v>
      </c>
      <c r="D8" s="34">
        <v>7</v>
      </c>
      <c r="E8" s="25">
        <v>3</v>
      </c>
      <c r="F8" s="25">
        <v>1</v>
      </c>
      <c r="G8" s="25">
        <v>0</v>
      </c>
      <c r="H8" s="25">
        <v>6</v>
      </c>
      <c r="I8" s="25">
        <v>3</v>
      </c>
      <c r="J8" s="25"/>
      <c r="K8" s="25"/>
      <c r="L8" s="25"/>
      <c r="M8" s="25"/>
      <c r="N8" s="25"/>
      <c r="O8" s="25"/>
      <c r="P8" s="25"/>
      <c r="Q8" s="25"/>
      <c r="R8" s="25"/>
      <c r="S8" s="25"/>
      <c r="T8" s="25">
        <v>1</v>
      </c>
      <c r="U8" s="25">
        <v>1</v>
      </c>
      <c r="V8" s="25">
        <v>1</v>
      </c>
      <c r="W8" s="25">
        <v>1</v>
      </c>
      <c r="X8" s="25">
        <v>1</v>
      </c>
      <c r="Y8" s="25"/>
      <c r="Z8" s="25">
        <v>1</v>
      </c>
      <c r="AA8" s="25"/>
      <c r="AB8" s="25"/>
      <c r="AC8" s="27"/>
      <c r="AD8" s="27"/>
      <c r="AE8" s="27"/>
      <c r="AF8" s="27">
        <v>1</v>
      </c>
      <c r="AG8" s="27"/>
      <c r="AH8" s="27">
        <v>1</v>
      </c>
      <c r="AI8" s="27">
        <v>1</v>
      </c>
      <c r="AJ8" s="27">
        <v>1</v>
      </c>
      <c r="AK8" s="27"/>
    </row>
    <row r="9" spans="1:37">
      <c r="A9" s="25">
        <v>6</v>
      </c>
      <c r="B9" s="26" t="s">
        <v>80</v>
      </c>
      <c r="C9" s="27" t="s">
        <v>79</v>
      </c>
      <c r="D9" s="34">
        <v>9</v>
      </c>
      <c r="E9" s="25">
        <v>5</v>
      </c>
      <c r="F9" s="25"/>
      <c r="G9" s="25">
        <v>0</v>
      </c>
      <c r="H9" s="25">
        <v>9</v>
      </c>
      <c r="I9" s="25">
        <v>5</v>
      </c>
      <c r="J9" s="25">
        <v>2</v>
      </c>
      <c r="K9" s="25"/>
      <c r="L9" s="25"/>
      <c r="M9" s="25"/>
      <c r="N9" s="25"/>
      <c r="O9" s="25"/>
      <c r="P9" s="25"/>
      <c r="Q9" s="25"/>
      <c r="R9" s="25"/>
      <c r="S9" s="25"/>
      <c r="T9" s="25"/>
      <c r="U9" s="25"/>
      <c r="V9" s="25"/>
      <c r="W9" s="25"/>
      <c r="X9" s="25"/>
      <c r="Y9" s="25"/>
      <c r="Z9" s="25"/>
      <c r="AA9" s="25"/>
      <c r="AB9" s="25">
        <v>1</v>
      </c>
      <c r="AC9" s="27">
        <v>1</v>
      </c>
      <c r="AD9" s="27"/>
      <c r="AE9" s="27"/>
      <c r="AF9" s="27"/>
      <c r="AG9" s="27"/>
      <c r="AH9" s="27"/>
      <c r="AI9" s="27"/>
      <c r="AJ9" s="27">
        <v>6</v>
      </c>
      <c r="AK9" s="27">
        <v>4</v>
      </c>
    </row>
    <row r="10" spans="1:37">
      <c r="A10" s="25">
        <v>7</v>
      </c>
      <c r="B10" s="26" t="s">
        <v>82</v>
      </c>
      <c r="C10" s="27" t="s">
        <v>81</v>
      </c>
      <c r="D10" s="34">
        <v>3</v>
      </c>
      <c r="E10" s="25">
        <v>2</v>
      </c>
      <c r="F10" s="25">
        <v>1</v>
      </c>
      <c r="G10" s="25">
        <v>0</v>
      </c>
      <c r="H10" s="25">
        <v>2</v>
      </c>
      <c r="I10" s="25">
        <v>2</v>
      </c>
      <c r="J10" s="25"/>
      <c r="K10" s="25"/>
      <c r="L10" s="25"/>
      <c r="M10" s="25"/>
      <c r="N10" s="25"/>
      <c r="O10" s="25"/>
      <c r="P10" s="25"/>
      <c r="Q10" s="25"/>
      <c r="R10" s="25"/>
      <c r="S10" s="25"/>
      <c r="T10" s="25"/>
      <c r="U10" s="25"/>
      <c r="V10" s="25"/>
      <c r="W10" s="25"/>
      <c r="X10" s="25">
        <v>1</v>
      </c>
      <c r="Y10" s="25"/>
      <c r="Z10" s="25"/>
      <c r="AA10" s="25"/>
      <c r="AB10" s="25">
        <v>1</v>
      </c>
      <c r="AC10" s="27">
        <v>1</v>
      </c>
      <c r="AD10" s="27"/>
      <c r="AE10" s="27"/>
      <c r="AF10" s="27"/>
      <c r="AG10" s="27"/>
      <c r="AH10" s="27"/>
      <c r="AI10" s="27"/>
      <c r="AJ10" s="27">
        <v>1</v>
      </c>
      <c r="AK10" s="27">
        <v>1</v>
      </c>
    </row>
    <row r="11" spans="1:37">
      <c r="A11" s="25">
        <v>8</v>
      </c>
      <c r="B11" s="26" t="s">
        <v>84</v>
      </c>
      <c r="C11" s="27" t="s">
        <v>83</v>
      </c>
      <c r="D11" s="34">
        <v>3</v>
      </c>
      <c r="E11" s="25">
        <v>0</v>
      </c>
      <c r="F11" s="25"/>
      <c r="G11" s="25">
        <v>0</v>
      </c>
      <c r="H11" s="25">
        <v>3</v>
      </c>
      <c r="I11" s="25">
        <v>0</v>
      </c>
      <c r="J11" s="25"/>
      <c r="K11" s="25"/>
      <c r="L11" s="25"/>
      <c r="M11" s="25"/>
      <c r="N11" s="25"/>
      <c r="O11" s="25"/>
      <c r="P11" s="25"/>
      <c r="Q11" s="25"/>
      <c r="R11" s="25">
        <v>1</v>
      </c>
      <c r="S11" s="25"/>
      <c r="T11" s="25"/>
      <c r="U11" s="25"/>
      <c r="V11" s="25"/>
      <c r="W11" s="25"/>
      <c r="X11" s="25">
        <v>1</v>
      </c>
      <c r="Y11" s="25"/>
      <c r="Z11" s="25"/>
      <c r="AA11" s="25"/>
      <c r="AB11" s="25"/>
      <c r="AC11" s="27"/>
      <c r="AD11" s="27">
        <v>1</v>
      </c>
      <c r="AE11" s="27"/>
      <c r="AF11" s="27"/>
      <c r="AG11" s="27"/>
      <c r="AH11" s="27"/>
      <c r="AI11" s="27"/>
      <c r="AJ11" s="27">
        <v>1</v>
      </c>
      <c r="AK11" s="27"/>
    </row>
    <row r="12" spans="1:37">
      <c r="A12" s="25">
        <v>9</v>
      </c>
      <c r="B12" s="26" t="s">
        <v>86</v>
      </c>
      <c r="C12" s="27" t="s">
        <v>85</v>
      </c>
      <c r="D12" s="34">
        <v>8</v>
      </c>
      <c r="E12" s="25">
        <v>2</v>
      </c>
      <c r="F12" s="25">
        <v>2</v>
      </c>
      <c r="G12" s="25">
        <v>0</v>
      </c>
      <c r="H12" s="25">
        <v>6</v>
      </c>
      <c r="I12" s="25">
        <v>2</v>
      </c>
      <c r="J12" s="25"/>
      <c r="K12" s="25"/>
      <c r="L12" s="25"/>
      <c r="M12" s="25"/>
      <c r="N12" s="25"/>
      <c r="O12" s="25"/>
      <c r="P12" s="25"/>
      <c r="Q12" s="25"/>
      <c r="R12" s="25"/>
      <c r="S12" s="25"/>
      <c r="T12" s="25"/>
      <c r="U12" s="25"/>
      <c r="V12" s="25"/>
      <c r="W12" s="25"/>
      <c r="X12" s="25">
        <v>1</v>
      </c>
      <c r="Y12" s="25"/>
      <c r="Z12" s="25">
        <v>2</v>
      </c>
      <c r="AA12" s="25"/>
      <c r="AB12" s="25"/>
      <c r="AC12" s="27"/>
      <c r="AD12" s="27"/>
      <c r="AE12" s="27"/>
      <c r="AF12" s="27"/>
      <c r="AG12" s="27"/>
      <c r="AH12" s="27"/>
      <c r="AI12" s="27"/>
      <c r="AJ12" s="27">
        <v>5</v>
      </c>
      <c r="AK12" s="27">
        <v>2</v>
      </c>
    </row>
    <row r="13" spans="1:37">
      <c r="A13" s="25">
        <v>10</v>
      </c>
      <c r="B13" s="26" t="s">
        <v>88</v>
      </c>
      <c r="C13" s="27" t="s">
        <v>87</v>
      </c>
      <c r="D13" s="34">
        <v>3</v>
      </c>
      <c r="E13" s="25">
        <v>0</v>
      </c>
      <c r="F13" s="25">
        <v>1</v>
      </c>
      <c r="G13" s="25">
        <v>0</v>
      </c>
      <c r="H13" s="25">
        <v>2</v>
      </c>
      <c r="I13" s="25">
        <v>0</v>
      </c>
      <c r="J13" s="25">
        <v>1</v>
      </c>
      <c r="K13" s="25"/>
      <c r="L13" s="25"/>
      <c r="M13" s="25"/>
      <c r="N13" s="25"/>
      <c r="O13" s="25"/>
      <c r="P13" s="25"/>
      <c r="Q13" s="25"/>
      <c r="R13" s="25">
        <v>1</v>
      </c>
      <c r="S13" s="25"/>
      <c r="T13" s="25">
        <v>1</v>
      </c>
      <c r="U13" s="25"/>
      <c r="V13" s="25">
        <v>1</v>
      </c>
      <c r="W13" s="25"/>
      <c r="X13" s="25"/>
      <c r="Y13" s="25"/>
      <c r="Z13" s="25"/>
      <c r="AA13" s="25"/>
      <c r="AB13" s="25"/>
      <c r="AC13" s="27"/>
      <c r="AD13" s="27"/>
      <c r="AE13" s="27"/>
      <c r="AF13" s="27"/>
      <c r="AG13" s="27"/>
      <c r="AH13" s="27"/>
      <c r="AI13" s="27"/>
      <c r="AJ13" s="27"/>
      <c r="AK13" s="27"/>
    </row>
    <row r="14" spans="1:37">
      <c r="A14" s="25">
        <v>11</v>
      </c>
      <c r="B14" s="26" t="s">
        <v>90</v>
      </c>
      <c r="C14" s="27" t="s">
        <v>89</v>
      </c>
      <c r="D14" s="34">
        <v>3</v>
      </c>
      <c r="E14" s="25">
        <v>2</v>
      </c>
      <c r="F14" s="25">
        <v>1</v>
      </c>
      <c r="G14" s="25">
        <v>0</v>
      </c>
      <c r="H14" s="25">
        <v>2</v>
      </c>
      <c r="I14" s="25">
        <v>2</v>
      </c>
      <c r="J14" s="25"/>
      <c r="K14" s="25"/>
      <c r="L14" s="25"/>
      <c r="M14" s="25"/>
      <c r="N14" s="25"/>
      <c r="O14" s="25"/>
      <c r="P14" s="25"/>
      <c r="Q14" s="25"/>
      <c r="R14" s="25"/>
      <c r="S14" s="25"/>
      <c r="T14" s="25"/>
      <c r="U14" s="25"/>
      <c r="V14" s="25"/>
      <c r="W14" s="25"/>
      <c r="X14" s="25"/>
      <c r="Y14" s="25"/>
      <c r="Z14" s="25"/>
      <c r="AA14" s="25"/>
      <c r="AB14" s="25"/>
      <c r="AC14" s="27"/>
      <c r="AD14" s="27">
        <v>1</v>
      </c>
      <c r="AE14" s="27"/>
      <c r="AF14" s="27"/>
      <c r="AG14" s="27"/>
      <c r="AH14" s="27"/>
      <c r="AI14" s="27"/>
      <c r="AJ14" s="27">
        <v>2</v>
      </c>
      <c r="AK14" s="27">
        <v>2</v>
      </c>
    </row>
    <row r="15" spans="1:37">
      <c r="A15" s="25">
        <v>12</v>
      </c>
      <c r="B15" s="26" t="s">
        <v>92</v>
      </c>
      <c r="C15" s="27" t="s">
        <v>91</v>
      </c>
      <c r="D15" s="34">
        <v>3</v>
      </c>
      <c r="E15" s="25">
        <v>0</v>
      </c>
      <c r="F15" s="25">
        <v>1</v>
      </c>
      <c r="G15" s="25">
        <v>0</v>
      </c>
      <c r="H15" s="25">
        <v>2</v>
      </c>
      <c r="I15" s="25">
        <v>0</v>
      </c>
      <c r="J15" s="25">
        <v>1</v>
      </c>
      <c r="K15" s="25"/>
      <c r="L15" s="25"/>
      <c r="M15" s="25"/>
      <c r="N15" s="25"/>
      <c r="O15" s="25"/>
      <c r="P15" s="25"/>
      <c r="Q15" s="25"/>
      <c r="R15" s="25">
        <v>1</v>
      </c>
      <c r="S15" s="25"/>
      <c r="T15" s="25"/>
      <c r="U15" s="25"/>
      <c r="V15" s="25"/>
      <c r="W15" s="25"/>
      <c r="X15" s="25"/>
      <c r="Y15" s="25"/>
      <c r="Z15" s="25"/>
      <c r="AA15" s="25"/>
      <c r="AB15" s="25"/>
      <c r="AC15" s="27"/>
      <c r="AD15" s="27"/>
      <c r="AE15" s="27"/>
      <c r="AF15" s="27"/>
      <c r="AG15" s="27"/>
      <c r="AH15" s="27"/>
      <c r="AI15" s="27"/>
      <c r="AJ15" s="27">
        <v>1</v>
      </c>
      <c r="AK15" s="27"/>
    </row>
    <row r="16" spans="1:37">
      <c r="A16" s="25">
        <v>13</v>
      </c>
      <c r="B16" s="26" t="s">
        <v>94</v>
      </c>
      <c r="C16" s="27" t="s">
        <v>93</v>
      </c>
      <c r="D16" s="34">
        <v>4</v>
      </c>
      <c r="E16" s="25">
        <v>1</v>
      </c>
      <c r="F16" s="25"/>
      <c r="G16" s="25">
        <v>0</v>
      </c>
      <c r="H16" s="25">
        <v>4</v>
      </c>
      <c r="I16" s="25">
        <v>1</v>
      </c>
      <c r="J16" s="25">
        <v>1</v>
      </c>
      <c r="K16" s="25"/>
      <c r="L16" s="25"/>
      <c r="M16" s="25"/>
      <c r="N16" s="25"/>
      <c r="O16" s="25"/>
      <c r="P16" s="25"/>
      <c r="Q16" s="25"/>
      <c r="R16" s="25"/>
      <c r="S16" s="25"/>
      <c r="T16" s="25"/>
      <c r="U16" s="25"/>
      <c r="V16" s="25"/>
      <c r="W16" s="25"/>
      <c r="X16" s="25"/>
      <c r="Y16" s="25"/>
      <c r="Z16" s="25">
        <v>1</v>
      </c>
      <c r="AA16" s="25"/>
      <c r="AB16" s="25">
        <v>1</v>
      </c>
      <c r="AC16" s="27"/>
      <c r="AD16" s="27"/>
      <c r="AE16" s="27"/>
      <c r="AF16" s="27"/>
      <c r="AG16" s="27"/>
      <c r="AH16" s="27"/>
      <c r="AI16" s="27"/>
      <c r="AJ16" s="27">
        <v>1</v>
      </c>
      <c r="AK16" s="27">
        <v>1</v>
      </c>
    </row>
    <row r="17" spans="1:37">
      <c r="A17" s="25">
        <v>14</v>
      </c>
      <c r="B17" s="26" t="s">
        <v>96</v>
      </c>
      <c r="C17" s="27" t="s">
        <v>95</v>
      </c>
      <c r="D17" s="34">
        <v>3</v>
      </c>
      <c r="E17" s="25">
        <v>1</v>
      </c>
      <c r="F17" s="25">
        <v>1</v>
      </c>
      <c r="G17" s="25">
        <v>1</v>
      </c>
      <c r="H17" s="25">
        <v>2</v>
      </c>
      <c r="I17" s="25">
        <v>0</v>
      </c>
      <c r="J17" s="25"/>
      <c r="K17" s="25"/>
      <c r="L17" s="25"/>
      <c r="M17" s="25"/>
      <c r="N17" s="25"/>
      <c r="O17" s="25"/>
      <c r="P17" s="25"/>
      <c r="Q17" s="25"/>
      <c r="R17" s="25"/>
      <c r="S17" s="25"/>
      <c r="T17" s="25"/>
      <c r="U17" s="25"/>
      <c r="V17" s="25"/>
      <c r="W17" s="25"/>
      <c r="X17" s="25"/>
      <c r="Y17" s="25"/>
      <c r="Z17" s="25">
        <v>1</v>
      </c>
      <c r="AA17" s="25"/>
      <c r="AB17" s="25">
        <v>1</v>
      </c>
      <c r="AC17" s="27"/>
      <c r="AD17" s="27"/>
      <c r="AE17" s="27"/>
      <c r="AF17" s="27"/>
      <c r="AG17" s="27"/>
      <c r="AH17" s="27"/>
      <c r="AI17" s="27"/>
      <c r="AJ17" s="27">
        <v>1</v>
      </c>
      <c r="AK17" s="27">
        <v>1</v>
      </c>
    </row>
    <row r="18" spans="1:37">
      <c r="A18" s="27"/>
      <c r="B18" s="27"/>
      <c r="C18" s="27" t="s">
        <v>48</v>
      </c>
      <c r="D18" s="34">
        <v>62</v>
      </c>
      <c r="E18" s="34">
        <v>23</v>
      </c>
      <c r="F18" s="34">
        <v>12</v>
      </c>
      <c r="G18" s="34">
        <v>3</v>
      </c>
      <c r="H18" s="34">
        <v>50</v>
      </c>
      <c r="I18" s="34">
        <v>20</v>
      </c>
      <c r="J18" s="34">
        <v>5</v>
      </c>
      <c r="K18" s="34">
        <v>0</v>
      </c>
      <c r="L18" s="34">
        <v>1</v>
      </c>
      <c r="M18" s="34">
        <v>1</v>
      </c>
      <c r="N18" s="34">
        <v>0</v>
      </c>
      <c r="O18" s="34">
        <v>0</v>
      </c>
      <c r="P18" s="34">
        <v>1</v>
      </c>
      <c r="Q18" s="34">
        <v>0</v>
      </c>
      <c r="R18" s="34">
        <v>4</v>
      </c>
      <c r="S18" s="34">
        <v>1</v>
      </c>
      <c r="T18" s="34">
        <v>2</v>
      </c>
      <c r="U18" s="34">
        <v>1</v>
      </c>
      <c r="V18" s="34">
        <v>2</v>
      </c>
      <c r="W18" s="34">
        <v>1</v>
      </c>
      <c r="X18" s="34">
        <v>6</v>
      </c>
      <c r="Y18" s="34">
        <v>0</v>
      </c>
      <c r="Z18" s="34">
        <v>5</v>
      </c>
      <c r="AA18" s="34">
        <v>0</v>
      </c>
      <c r="AB18" s="34">
        <v>4</v>
      </c>
      <c r="AC18" s="34">
        <v>2</v>
      </c>
      <c r="AD18" s="34">
        <v>5</v>
      </c>
      <c r="AE18" s="34">
        <v>0</v>
      </c>
      <c r="AF18" s="34">
        <v>1</v>
      </c>
      <c r="AG18" s="34">
        <v>0</v>
      </c>
      <c r="AH18" s="34">
        <v>1</v>
      </c>
      <c r="AI18" s="34">
        <v>1</v>
      </c>
      <c r="AJ18" s="34">
        <v>27</v>
      </c>
      <c r="AK18" s="27"/>
    </row>
    <row r="19" spans="1:37">
      <c r="K19" s="62"/>
      <c r="L19" s="61"/>
    </row>
    <row r="20" spans="1:37">
      <c r="K20" s="63"/>
      <c r="L20" s="60"/>
    </row>
  </sheetData>
  <mergeCells count="9">
    <mergeCell ref="K19:K20"/>
    <mergeCell ref="L19:L20"/>
    <mergeCell ref="J2:AK2"/>
    <mergeCell ref="A2:A3"/>
    <mergeCell ref="B2:B3"/>
    <mergeCell ref="C2:C3"/>
    <mergeCell ref="D2:D3"/>
    <mergeCell ref="E2:E3"/>
    <mergeCell ref="F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M14"/>
  <sheetViews>
    <sheetView workbookViewId="0">
      <selection activeCell="F12" sqref="F12"/>
    </sheetView>
  </sheetViews>
  <sheetFormatPr defaultRowHeight="15"/>
  <cols>
    <col min="1" max="1" width="9.140625" style="1"/>
    <col min="2" max="2" width="18.28515625" style="1" customWidth="1"/>
    <col min="3" max="6" width="9.140625" style="1"/>
    <col min="7" max="7" width="15.42578125" style="1" customWidth="1"/>
    <col min="8" max="8" width="14.42578125" style="1" customWidth="1"/>
    <col min="9" max="9" width="16.5703125" style="1" customWidth="1"/>
    <col min="10" max="16384" width="9.140625" style="1"/>
  </cols>
  <sheetData>
    <row r="2" spans="2:13" ht="63" customHeight="1">
      <c r="B2" s="43" t="s">
        <v>15</v>
      </c>
      <c r="C2" s="43"/>
      <c r="D2" s="43"/>
      <c r="E2" s="43"/>
      <c r="F2" s="43"/>
      <c r="G2" s="43"/>
      <c r="H2" s="43"/>
      <c r="I2" s="43"/>
    </row>
    <row r="3" spans="2:13" ht="37.5" customHeight="1">
      <c r="B3" s="44" t="s">
        <v>12</v>
      </c>
      <c r="C3" s="44"/>
      <c r="D3" s="44"/>
      <c r="E3" s="44"/>
      <c r="F3" s="44"/>
      <c r="G3" s="44"/>
      <c r="H3" s="45"/>
      <c r="I3" s="45"/>
      <c r="J3" s="2"/>
      <c r="K3" s="2"/>
      <c r="L3" s="2"/>
      <c r="M3" s="2"/>
    </row>
    <row r="4" spans="2:13">
      <c r="B4" s="46" t="s">
        <v>6</v>
      </c>
      <c r="C4" s="46" t="s">
        <v>5</v>
      </c>
      <c r="D4" s="46"/>
      <c r="E4" s="46"/>
      <c r="F4" s="46"/>
      <c r="G4" s="46" t="s">
        <v>10</v>
      </c>
      <c r="H4" s="46" t="s">
        <v>13</v>
      </c>
      <c r="I4" s="46" t="s">
        <v>14</v>
      </c>
    </row>
    <row r="5" spans="2:13" ht="37.5" customHeight="1">
      <c r="B5" s="46"/>
      <c r="C5" s="3">
        <v>1</v>
      </c>
      <c r="D5" s="3">
        <v>2</v>
      </c>
      <c r="E5" s="3">
        <v>3</v>
      </c>
      <c r="F5" s="3">
        <v>4</v>
      </c>
      <c r="G5" s="46"/>
      <c r="H5" s="46"/>
      <c r="I5" s="46"/>
    </row>
    <row r="6" spans="2:13" ht="15.75">
      <c r="B6" s="3" t="s">
        <v>0</v>
      </c>
      <c r="C6" s="3"/>
      <c r="D6" s="3"/>
      <c r="E6" s="3"/>
      <c r="F6" s="3"/>
      <c r="G6" s="7">
        <f>+C6+D6+E6+F6</f>
        <v>0</v>
      </c>
      <c r="H6" s="4">
        <v>222</v>
      </c>
      <c r="I6" s="6">
        <f>+G6/H6*100</f>
        <v>0</v>
      </c>
    </row>
    <row r="7" spans="2:13" ht="15.75">
      <c r="B7" s="3" t="s">
        <v>1</v>
      </c>
      <c r="C7" s="3"/>
      <c r="D7" s="3"/>
      <c r="E7" s="3"/>
      <c r="F7" s="3"/>
      <c r="G7" s="9">
        <f t="shared" ref="G7:G12" si="0">+C7+D7+E7+F7</f>
        <v>0</v>
      </c>
      <c r="H7" s="4">
        <v>450</v>
      </c>
      <c r="I7" s="6">
        <f t="shared" ref="I7:I12" si="1">+G7/H7*100</f>
        <v>0</v>
      </c>
    </row>
    <row r="8" spans="2:13" ht="15.75">
      <c r="B8" s="3" t="s">
        <v>2</v>
      </c>
      <c r="C8" s="3"/>
      <c r="D8" s="3"/>
      <c r="E8" s="3"/>
      <c r="F8" s="3"/>
      <c r="G8" s="9">
        <f t="shared" si="0"/>
        <v>0</v>
      </c>
      <c r="H8" s="4">
        <v>233</v>
      </c>
      <c r="I8" s="6">
        <f t="shared" si="1"/>
        <v>0</v>
      </c>
    </row>
    <row r="9" spans="2:13" ht="15.75">
      <c r="B9" s="3" t="s">
        <v>3</v>
      </c>
      <c r="C9" s="3"/>
      <c r="D9" s="3"/>
      <c r="E9" s="3"/>
      <c r="F9" s="3"/>
      <c r="G9" s="9">
        <f t="shared" si="0"/>
        <v>0</v>
      </c>
      <c r="H9" s="4">
        <v>562</v>
      </c>
      <c r="I9" s="6">
        <f t="shared" si="1"/>
        <v>0</v>
      </c>
    </row>
    <row r="10" spans="2:13" ht="15.75">
      <c r="B10" s="3" t="s">
        <v>4</v>
      </c>
      <c r="C10" s="3"/>
      <c r="D10" s="3"/>
      <c r="E10" s="3"/>
      <c r="F10" s="3"/>
      <c r="G10" s="9">
        <f t="shared" si="0"/>
        <v>0</v>
      </c>
      <c r="H10" s="4">
        <v>144</v>
      </c>
      <c r="I10" s="6">
        <f t="shared" si="1"/>
        <v>0</v>
      </c>
    </row>
    <row r="11" spans="2:13" ht="15.75">
      <c r="B11" s="3" t="s">
        <v>7</v>
      </c>
      <c r="C11" s="3"/>
      <c r="D11" s="3"/>
      <c r="E11" s="3"/>
      <c r="F11" s="3"/>
      <c r="G11" s="9">
        <f t="shared" si="0"/>
        <v>0</v>
      </c>
      <c r="H11" s="4">
        <v>140</v>
      </c>
      <c r="I11" s="6">
        <f t="shared" si="1"/>
        <v>0</v>
      </c>
    </row>
    <row r="12" spans="2:13" ht="15.75">
      <c r="B12" s="3" t="s">
        <v>11</v>
      </c>
      <c r="C12" s="3"/>
      <c r="D12" s="3"/>
      <c r="E12" s="3"/>
      <c r="F12" s="3"/>
      <c r="G12" s="9">
        <f t="shared" si="0"/>
        <v>0</v>
      </c>
      <c r="H12" s="4">
        <v>58</v>
      </c>
      <c r="I12" s="6">
        <f t="shared" si="1"/>
        <v>0</v>
      </c>
    </row>
    <row r="13" spans="2:13" ht="18.75">
      <c r="B13" s="5" t="s">
        <v>8</v>
      </c>
      <c r="C13" s="5">
        <f>C6+C7+C8+C9+C10+C11+C12</f>
        <v>0</v>
      </c>
      <c r="D13" s="5">
        <f>D6+D7+D8+D9+D10+D11+D12</f>
        <v>0</v>
      </c>
      <c r="E13" s="5">
        <f>E6+E7+E8+E9+E10+E11+E12</f>
        <v>0</v>
      </c>
      <c r="F13" s="5">
        <f t="shared" ref="F13" si="2">F6+F7+F8+F9+F10+F11+F12</f>
        <v>0</v>
      </c>
      <c r="G13" s="5">
        <f>G6+G7+G8+G9+G10+G11+G12</f>
        <v>0</v>
      </c>
      <c r="H13" s="5">
        <f>H6+H7+H8+H9+H10+H11+H12</f>
        <v>1809</v>
      </c>
      <c r="I13" s="6">
        <f>+G13/H13*100</f>
        <v>0</v>
      </c>
    </row>
    <row r="14" spans="2:13">
      <c r="H14" s="8"/>
      <c r="I14" s="8"/>
    </row>
  </sheetData>
  <mergeCells count="7">
    <mergeCell ref="I4:I5"/>
    <mergeCell ref="B3:I3"/>
    <mergeCell ref="B2:I2"/>
    <mergeCell ref="C4:F4"/>
    <mergeCell ref="B4:B5"/>
    <mergeCell ref="G4:G5"/>
    <mergeCell ref="H4:H5"/>
  </mergeCells>
  <pageMargins left="0.7" right="0.7" top="0.75" bottom="0.75" header="0.3" footer="0.3"/>
  <pageSetup paperSize="9" orientation="landscape" verticalDpi="180" r:id="rId1"/>
</worksheet>
</file>

<file path=xl/worksheets/sheet3.xml><?xml version="1.0" encoding="utf-8"?>
<worksheet xmlns="http://schemas.openxmlformats.org/spreadsheetml/2006/main" xmlns:r="http://schemas.openxmlformats.org/officeDocument/2006/relationships">
  <dimension ref="B2:M14"/>
  <sheetViews>
    <sheetView workbookViewId="0">
      <selection sqref="A1:XFD1048576"/>
    </sheetView>
  </sheetViews>
  <sheetFormatPr defaultRowHeight="15"/>
  <cols>
    <col min="1" max="1" width="9.140625" style="1"/>
    <col min="2" max="2" width="18.28515625" style="1" customWidth="1"/>
    <col min="3" max="6" width="9.140625" style="1"/>
    <col min="7" max="7" width="15.42578125" style="1" customWidth="1"/>
    <col min="8" max="8" width="14.42578125" style="1" customWidth="1"/>
    <col min="9" max="9" width="16.5703125" style="1" customWidth="1"/>
    <col min="10" max="16384" width="9.140625" style="1"/>
  </cols>
  <sheetData>
    <row r="2" spans="2:13" ht="63" customHeight="1">
      <c r="B2" s="43" t="s">
        <v>16</v>
      </c>
      <c r="C2" s="43"/>
      <c r="D2" s="43"/>
      <c r="E2" s="43"/>
      <c r="F2" s="43"/>
      <c r="G2" s="43"/>
      <c r="H2" s="43"/>
      <c r="I2" s="43"/>
    </row>
    <row r="3" spans="2:13" ht="37.5" customHeight="1">
      <c r="B3" s="44" t="s">
        <v>9</v>
      </c>
      <c r="C3" s="44"/>
      <c r="D3" s="44"/>
      <c r="E3" s="44"/>
      <c r="F3" s="44"/>
      <c r="G3" s="44"/>
      <c r="H3" s="45"/>
      <c r="I3" s="45"/>
      <c r="J3" s="2"/>
      <c r="K3" s="2"/>
      <c r="L3" s="2"/>
      <c r="M3" s="2"/>
    </row>
    <row r="4" spans="2:13">
      <c r="B4" s="46" t="s">
        <v>6</v>
      </c>
      <c r="C4" s="46" t="s">
        <v>5</v>
      </c>
      <c r="D4" s="46"/>
      <c r="E4" s="46"/>
      <c r="F4" s="46"/>
      <c r="G4" s="46" t="s">
        <v>10</v>
      </c>
      <c r="H4" s="46" t="s">
        <v>13</v>
      </c>
      <c r="I4" s="46" t="s">
        <v>14</v>
      </c>
    </row>
    <row r="5" spans="2:13" ht="37.5" customHeight="1">
      <c r="B5" s="46"/>
      <c r="C5" s="10">
        <v>1</v>
      </c>
      <c r="D5" s="10">
        <v>2</v>
      </c>
      <c r="E5" s="10">
        <v>3</v>
      </c>
      <c r="F5" s="10">
        <v>4</v>
      </c>
      <c r="G5" s="46"/>
      <c r="H5" s="46"/>
      <c r="I5" s="46"/>
    </row>
    <row r="6" spans="2:13" ht="15.75">
      <c r="B6" s="10" t="s">
        <v>0</v>
      </c>
      <c r="C6" s="10"/>
      <c r="D6" s="10"/>
      <c r="E6" s="10"/>
      <c r="F6" s="10"/>
      <c r="G6" s="10"/>
      <c r="H6" s="4">
        <v>222</v>
      </c>
      <c r="I6" s="6">
        <f>+G6/H6*100</f>
        <v>0</v>
      </c>
    </row>
    <row r="7" spans="2:13" ht="15.75">
      <c r="B7" s="10" t="s">
        <v>1</v>
      </c>
      <c r="C7" s="10"/>
      <c r="D7" s="10"/>
      <c r="E7" s="10"/>
      <c r="F7" s="10"/>
      <c r="G7" s="10"/>
      <c r="H7" s="4">
        <v>450</v>
      </c>
      <c r="I7" s="6">
        <f t="shared" ref="I7:I12" si="0">+G7/H7*100</f>
        <v>0</v>
      </c>
    </row>
    <row r="8" spans="2:13" ht="15.75">
      <c r="B8" s="10" t="s">
        <v>2</v>
      </c>
      <c r="C8" s="10"/>
      <c r="D8" s="10"/>
      <c r="E8" s="10"/>
      <c r="F8" s="10"/>
      <c r="G8" s="10"/>
      <c r="H8" s="4">
        <v>233</v>
      </c>
      <c r="I8" s="6">
        <f t="shared" si="0"/>
        <v>0</v>
      </c>
    </row>
    <row r="9" spans="2:13" ht="15.75">
      <c r="B9" s="10" t="s">
        <v>3</v>
      </c>
      <c r="C9" s="10"/>
      <c r="D9" s="10"/>
      <c r="E9" s="10"/>
      <c r="F9" s="10"/>
      <c r="G9" s="10"/>
      <c r="H9" s="4">
        <v>562</v>
      </c>
      <c r="I9" s="6">
        <f t="shared" si="0"/>
        <v>0</v>
      </c>
    </row>
    <row r="10" spans="2:13" ht="15.75">
      <c r="B10" s="10" t="s">
        <v>4</v>
      </c>
      <c r="C10" s="10"/>
      <c r="D10" s="10"/>
      <c r="E10" s="10"/>
      <c r="F10" s="10"/>
      <c r="G10" s="10"/>
      <c r="H10" s="4">
        <v>144</v>
      </c>
      <c r="I10" s="6">
        <f t="shared" si="0"/>
        <v>0</v>
      </c>
    </row>
    <row r="11" spans="2:13" ht="15.75">
      <c r="B11" s="10" t="s">
        <v>7</v>
      </c>
      <c r="C11" s="10"/>
      <c r="D11" s="10"/>
      <c r="E11" s="10"/>
      <c r="F11" s="10"/>
      <c r="G11" s="10"/>
      <c r="H11" s="4">
        <v>141</v>
      </c>
      <c r="I11" s="6">
        <f t="shared" si="0"/>
        <v>0</v>
      </c>
    </row>
    <row r="12" spans="2:13" ht="15.75">
      <c r="B12" s="10" t="s">
        <v>11</v>
      </c>
      <c r="C12" s="10"/>
      <c r="D12" s="10"/>
      <c r="E12" s="10"/>
      <c r="F12" s="10"/>
      <c r="G12" s="10">
        <f t="shared" ref="G12" si="1">+C12+D12+E12+F12</f>
        <v>0</v>
      </c>
      <c r="H12" s="4">
        <v>58</v>
      </c>
      <c r="I12" s="6">
        <f t="shared" si="0"/>
        <v>0</v>
      </c>
    </row>
    <row r="13" spans="2:13" ht="18.75">
      <c r="B13" s="5" t="s">
        <v>8</v>
      </c>
      <c r="C13" s="5">
        <f>C6+C7+C8+C9+C10+C11+C12</f>
        <v>0</v>
      </c>
      <c r="D13" s="5">
        <f>D6+D7+D8+D9+D10+D11+D12</f>
        <v>0</v>
      </c>
      <c r="E13" s="5">
        <f>E6+E7+E8+E9+E10+E11+E12</f>
        <v>0</v>
      </c>
      <c r="F13" s="5">
        <f t="shared" ref="F13" si="2">F6+F7+F8+F9+F10+F11+F12</f>
        <v>0</v>
      </c>
      <c r="G13" s="5">
        <f>G6+G7+G8+G9+G10+G11+G12</f>
        <v>0</v>
      </c>
      <c r="H13" s="5">
        <f>H6+H7+H8+H9+H10+H11+H12</f>
        <v>1810</v>
      </c>
      <c r="I13" s="6">
        <f>G13/H13*100</f>
        <v>0</v>
      </c>
    </row>
    <row r="14" spans="2:13">
      <c r="H14" s="8"/>
      <c r="I14" s="8"/>
    </row>
  </sheetData>
  <mergeCells count="7">
    <mergeCell ref="B2:I2"/>
    <mergeCell ref="B3:I3"/>
    <mergeCell ref="B4:B5"/>
    <mergeCell ref="C4:F4"/>
    <mergeCell ref="G4:G5"/>
    <mergeCell ref="H4:H5"/>
    <mergeCell ref="I4:I5"/>
  </mergeCells>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dimension ref="B2:M14"/>
  <sheetViews>
    <sheetView workbookViewId="0">
      <selection activeCell="H10" sqref="H10"/>
    </sheetView>
  </sheetViews>
  <sheetFormatPr defaultRowHeight="15"/>
  <cols>
    <col min="1" max="1" width="9.140625" style="1"/>
    <col min="2" max="2" width="18.28515625" style="1" customWidth="1"/>
    <col min="3" max="6" width="9.140625" style="1"/>
    <col min="7" max="7" width="15.42578125" style="1" customWidth="1"/>
    <col min="8" max="8" width="14.42578125" style="1" customWidth="1"/>
    <col min="9" max="9" width="16.5703125" style="1" customWidth="1"/>
    <col min="10" max="16384" width="9.140625" style="1"/>
  </cols>
  <sheetData>
    <row r="2" spans="2:13" ht="63" customHeight="1">
      <c r="B2" s="43" t="s">
        <v>15</v>
      </c>
      <c r="C2" s="43"/>
      <c r="D2" s="43"/>
      <c r="E2" s="43"/>
      <c r="F2" s="43"/>
      <c r="G2" s="43"/>
      <c r="H2" s="43"/>
      <c r="I2" s="43"/>
    </row>
    <row r="3" spans="2:13" ht="37.5" customHeight="1">
      <c r="B3" s="44" t="s">
        <v>9</v>
      </c>
      <c r="C3" s="44"/>
      <c r="D3" s="44"/>
      <c r="E3" s="44"/>
      <c r="F3" s="44"/>
      <c r="G3" s="44"/>
      <c r="H3" s="45"/>
      <c r="I3" s="45"/>
      <c r="J3" s="2"/>
      <c r="K3" s="2"/>
      <c r="L3" s="2"/>
      <c r="M3" s="2"/>
    </row>
    <row r="4" spans="2:13">
      <c r="B4" s="46" t="s">
        <v>6</v>
      </c>
      <c r="C4" s="46" t="s">
        <v>5</v>
      </c>
      <c r="D4" s="46"/>
      <c r="E4" s="46"/>
      <c r="F4" s="46"/>
      <c r="G4" s="46" t="s">
        <v>10</v>
      </c>
      <c r="H4" s="46" t="s">
        <v>13</v>
      </c>
      <c r="I4" s="46" t="s">
        <v>14</v>
      </c>
    </row>
    <row r="5" spans="2:13" ht="37.5" customHeight="1">
      <c r="B5" s="46"/>
      <c r="C5" s="9">
        <v>1</v>
      </c>
      <c r="D5" s="9">
        <v>2</v>
      </c>
      <c r="E5" s="9">
        <v>3</v>
      </c>
      <c r="F5" s="9">
        <v>4</v>
      </c>
      <c r="G5" s="46"/>
      <c r="H5" s="46"/>
      <c r="I5" s="46"/>
    </row>
    <row r="6" spans="2:13" ht="15.75">
      <c r="B6" s="9" t="s">
        <v>0</v>
      </c>
      <c r="C6" s="9"/>
      <c r="D6" s="9">
        <v>2</v>
      </c>
      <c r="E6" s="9">
        <v>1</v>
      </c>
      <c r="F6" s="9">
        <v>4</v>
      </c>
      <c r="G6" s="9">
        <f>+C6+D6+E6+F6</f>
        <v>7</v>
      </c>
      <c r="H6" s="4">
        <v>222</v>
      </c>
      <c r="I6" s="6">
        <f>+G6/H6*100</f>
        <v>3.1531531531531529</v>
      </c>
    </row>
    <row r="7" spans="2:13" ht="15.75">
      <c r="B7" s="9" t="s">
        <v>1</v>
      </c>
      <c r="C7" s="9"/>
      <c r="D7" s="9">
        <v>4</v>
      </c>
      <c r="E7" s="9">
        <v>12</v>
      </c>
      <c r="F7" s="9">
        <v>14</v>
      </c>
      <c r="G7" s="9">
        <f t="shared" ref="G7:G12" si="0">+C7+D7+E7+F7</f>
        <v>30</v>
      </c>
      <c r="H7" s="4">
        <v>450</v>
      </c>
      <c r="I7" s="6">
        <f t="shared" ref="I7:I12" si="1">+G7/H7*100</f>
        <v>6.666666666666667</v>
      </c>
    </row>
    <row r="8" spans="2:13" ht="15.75">
      <c r="B8" s="9" t="s">
        <v>2</v>
      </c>
      <c r="C8" s="9"/>
      <c r="D8" s="9"/>
      <c r="E8" s="9"/>
      <c r="F8" s="9"/>
      <c r="G8" s="9">
        <f t="shared" si="0"/>
        <v>0</v>
      </c>
      <c r="H8" s="4">
        <v>233</v>
      </c>
      <c r="I8" s="6">
        <f t="shared" si="1"/>
        <v>0</v>
      </c>
    </row>
    <row r="9" spans="2:13" ht="15.75">
      <c r="B9" s="9" t="s">
        <v>3</v>
      </c>
      <c r="C9" s="9"/>
      <c r="D9" s="9">
        <v>2</v>
      </c>
      <c r="E9" s="9">
        <v>8</v>
      </c>
      <c r="F9" s="9">
        <v>6</v>
      </c>
      <c r="G9" s="9">
        <f t="shared" si="0"/>
        <v>16</v>
      </c>
      <c r="H9" s="4">
        <v>562</v>
      </c>
      <c r="I9" s="6">
        <f t="shared" si="1"/>
        <v>2.8469750889679712</v>
      </c>
    </row>
    <row r="10" spans="2:13" ht="15.75">
      <c r="B10" s="9" t="s">
        <v>4</v>
      </c>
      <c r="C10" s="9"/>
      <c r="D10" s="9"/>
      <c r="E10" s="9"/>
      <c r="F10" s="9"/>
      <c r="G10" s="9">
        <f t="shared" si="0"/>
        <v>0</v>
      </c>
      <c r="H10" s="4">
        <v>144</v>
      </c>
      <c r="I10" s="6">
        <f t="shared" si="1"/>
        <v>0</v>
      </c>
    </row>
    <row r="11" spans="2:13" ht="15.75">
      <c r="B11" s="9" t="s">
        <v>7</v>
      </c>
      <c r="C11" s="9"/>
      <c r="D11" s="9"/>
      <c r="E11" s="9"/>
      <c r="F11" s="9"/>
      <c r="G11" s="9">
        <f t="shared" si="0"/>
        <v>0</v>
      </c>
      <c r="H11" s="4">
        <v>141</v>
      </c>
      <c r="I11" s="6">
        <f t="shared" si="1"/>
        <v>0</v>
      </c>
    </row>
    <row r="12" spans="2:13" ht="15.75">
      <c r="B12" s="9" t="s">
        <v>11</v>
      </c>
      <c r="C12" s="9"/>
      <c r="D12" s="9"/>
      <c r="E12" s="9"/>
      <c r="F12" s="9"/>
      <c r="G12" s="9">
        <f t="shared" si="0"/>
        <v>0</v>
      </c>
      <c r="H12" s="4">
        <v>58</v>
      </c>
      <c r="I12" s="6">
        <f t="shared" si="1"/>
        <v>0</v>
      </c>
    </row>
    <row r="13" spans="2:13" ht="18.75">
      <c r="B13" s="5" t="s">
        <v>8</v>
      </c>
      <c r="C13" s="5">
        <f>C6+C7+C8+C9+C10+C11+C12</f>
        <v>0</v>
      </c>
      <c r="D13" s="5">
        <f>D6+D7+D8+D9+D10+D11+D12</f>
        <v>8</v>
      </c>
      <c r="E13" s="5">
        <f>E6+E7+E8+E9+E10+E11+E12</f>
        <v>21</v>
      </c>
      <c r="F13" s="5">
        <f t="shared" ref="F13" si="2">F6+F7+F8+F9+F10+F11+F12</f>
        <v>24</v>
      </c>
      <c r="G13" s="5">
        <f>G6+G7+G8+G9+G10+G11+G12</f>
        <v>53</v>
      </c>
      <c r="H13" s="5">
        <f>H6+H7+H8+H9+H10+H11+H12</f>
        <v>1810</v>
      </c>
      <c r="I13" s="6">
        <f>G13/H13*100</f>
        <v>2.9281767955801103</v>
      </c>
    </row>
    <row r="14" spans="2:13">
      <c r="H14" s="8"/>
      <c r="I14" s="8"/>
    </row>
  </sheetData>
  <mergeCells count="7">
    <mergeCell ref="B2:I2"/>
    <mergeCell ref="B3:I3"/>
    <mergeCell ref="B4:B5"/>
    <mergeCell ref="C4:F4"/>
    <mergeCell ref="G4:G5"/>
    <mergeCell ref="H4:H5"/>
    <mergeCell ref="I4:I5"/>
  </mergeCells>
  <pageMargins left="0.7" right="0.7" top="0.75" bottom="0.75" header="0.3" footer="0.3"/>
  <pageSetup paperSize="9" orientation="portrait" horizontalDpi="180" verticalDpi="180" r:id="rId1"/>
</worksheet>
</file>

<file path=xl/worksheets/sheet5.xml><?xml version="1.0" encoding="utf-8"?>
<worksheet xmlns="http://schemas.openxmlformats.org/spreadsheetml/2006/main" xmlns:r="http://schemas.openxmlformats.org/officeDocument/2006/relationships">
  <dimension ref="B2:AE18"/>
  <sheetViews>
    <sheetView workbookViewId="0">
      <selection sqref="A1:XFD1048576"/>
    </sheetView>
  </sheetViews>
  <sheetFormatPr defaultRowHeight="15"/>
  <cols>
    <col min="1" max="1" width="9.140625" style="1"/>
    <col min="2" max="2" width="18.28515625" style="1" customWidth="1"/>
    <col min="3" max="6" width="9.140625" style="1"/>
    <col min="7" max="7" width="15.42578125" style="1" customWidth="1"/>
    <col min="8" max="8" width="14.42578125" style="1" customWidth="1"/>
    <col min="9" max="9" width="16.5703125" style="1" customWidth="1"/>
    <col min="10" max="16384" width="9.140625" style="1"/>
  </cols>
  <sheetData>
    <row r="2" spans="2:31" ht="36" customHeight="1">
      <c r="B2" s="43" t="s">
        <v>23</v>
      </c>
      <c r="C2" s="43"/>
      <c r="D2" s="43"/>
      <c r="E2" s="43"/>
      <c r="F2" s="43"/>
      <c r="G2" s="43"/>
      <c r="H2" s="43"/>
      <c r="I2" s="43"/>
    </row>
    <row r="3" spans="2:31" ht="37.5" customHeight="1">
      <c r="B3" s="44" t="s">
        <v>21</v>
      </c>
      <c r="C3" s="44"/>
      <c r="D3" s="44"/>
      <c r="E3" s="44"/>
      <c r="F3" s="44"/>
      <c r="G3" s="44"/>
      <c r="H3" s="45"/>
      <c r="I3" s="45"/>
      <c r="J3" s="2"/>
      <c r="K3" s="2"/>
      <c r="L3" s="2"/>
      <c r="M3" s="2"/>
    </row>
    <row r="4" spans="2:31">
      <c r="B4" s="46" t="s">
        <v>6</v>
      </c>
      <c r="C4" s="46" t="s">
        <v>5</v>
      </c>
      <c r="D4" s="46"/>
      <c r="E4" s="46"/>
      <c r="F4" s="46"/>
      <c r="G4" s="46" t="s">
        <v>10</v>
      </c>
      <c r="H4" s="46" t="s">
        <v>13</v>
      </c>
      <c r="I4" s="46" t="s">
        <v>14</v>
      </c>
    </row>
    <row r="5" spans="2:31" ht="37.5" customHeight="1">
      <c r="B5" s="46"/>
      <c r="C5" s="18">
        <v>1</v>
      </c>
      <c r="D5" s="18">
        <v>2</v>
      </c>
      <c r="E5" s="18">
        <v>3</v>
      </c>
      <c r="F5" s="18">
        <v>4</v>
      </c>
      <c r="G5" s="46"/>
      <c r="H5" s="46"/>
      <c r="I5" s="46"/>
    </row>
    <row r="6" spans="2:31" ht="15.75">
      <c r="B6" s="18" t="s">
        <v>0</v>
      </c>
      <c r="C6" s="18">
        <v>15</v>
      </c>
      <c r="D6" s="18">
        <v>20</v>
      </c>
      <c r="E6" s="18">
        <v>11</v>
      </c>
      <c r="F6" s="18">
        <v>15</v>
      </c>
      <c r="G6" s="18">
        <f>+C6+D6+E6+F6</f>
        <v>61</v>
      </c>
      <c r="H6" s="4">
        <v>222</v>
      </c>
      <c r="I6" s="6">
        <f>+G6/H6*100</f>
        <v>27.477477477477478</v>
      </c>
    </row>
    <row r="7" spans="2:31" ht="15.75">
      <c r="B7" s="18" t="s">
        <v>1</v>
      </c>
      <c r="C7" s="18">
        <v>38</v>
      </c>
      <c r="D7" s="18">
        <v>25</v>
      </c>
      <c r="E7" s="18">
        <v>43</v>
      </c>
      <c r="F7" s="18">
        <v>36</v>
      </c>
      <c r="G7" s="18">
        <f t="shared" ref="G7:G12" si="0">+C7+D7+E7+F7</f>
        <v>142</v>
      </c>
      <c r="H7" s="4">
        <v>450</v>
      </c>
      <c r="I7" s="6">
        <f t="shared" ref="I7:I12" si="1">+G7/H7*100</f>
        <v>31.555555555555554</v>
      </c>
    </row>
    <row r="8" spans="2:31" ht="15.75">
      <c r="B8" s="18" t="s">
        <v>2</v>
      </c>
      <c r="C8" s="18">
        <v>14</v>
      </c>
      <c r="D8" s="18">
        <v>10</v>
      </c>
      <c r="E8" s="18">
        <v>20</v>
      </c>
      <c r="F8" s="18">
        <v>9</v>
      </c>
      <c r="G8" s="18">
        <f t="shared" si="0"/>
        <v>53</v>
      </c>
      <c r="H8" s="4">
        <v>233</v>
      </c>
      <c r="I8" s="6">
        <f t="shared" si="1"/>
        <v>22.746781115879827</v>
      </c>
    </row>
    <row r="9" spans="2:31" ht="15.75">
      <c r="B9" s="18" t="s">
        <v>3</v>
      </c>
      <c r="C9" s="18">
        <v>29</v>
      </c>
      <c r="D9" s="18">
        <v>34</v>
      </c>
      <c r="E9" s="18">
        <v>27</v>
      </c>
      <c r="F9" s="18">
        <v>24</v>
      </c>
      <c r="G9" s="18">
        <f t="shared" si="0"/>
        <v>114</v>
      </c>
      <c r="H9" s="4">
        <v>562</v>
      </c>
      <c r="I9" s="6">
        <f t="shared" si="1"/>
        <v>20.284697508896798</v>
      </c>
    </row>
    <row r="10" spans="2:31" ht="15.75">
      <c r="B10" s="18" t="s">
        <v>4</v>
      </c>
      <c r="C10" s="18">
        <v>16</v>
      </c>
      <c r="D10" s="18">
        <v>17</v>
      </c>
      <c r="E10" s="18"/>
      <c r="F10" s="18"/>
      <c r="G10" s="18">
        <f t="shared" si="0"/>
        <v>33</v>
      </c>
      <c r="H10" s="4">
        <v>144</v>
      </c>
      <c r="I10" s="6">
        <f t="shared" si="1"/>
        <v>22.916666666666664</v>
      </c>
    </row>
    <row r="11" spans="2:31" ht="15.75">
      <c r="B11" s="18" t="s">
        <v>7</v>
      </c>
      <c r="C11" s="18">
        <v>4</v>
      </c>
      <c r="D11" s="18"/>
      <c r="E11" s="18">
        <v>5</v>
      </c>
      <c r="F11" s="18"/>
      <c r="G11" s="18">
        <f t="shared" si="0"/>
        <v>9</v>
      </c>
      <c r="H11" s="4">
        <v>141</v>
      </c>
      <c r="I11" s="6">
        <f t="shared" si="1"/>
        <v>6.3829787234042552</v>
      </c>
    </row>
    <row r="12" spans="2:31" ht="15.75">
      <c r="B12" s="18" t="s">
        <v>11</v>
      </c>
      <c r="C12" s="18"/>
      <c r="D12" s="18">
        <v>4</v>
      </c>
      <c r="E12" s="18">
        <v>2</v>
      </c>
      <c r="F12" s="18"/>
      <c r="G12" s="18">
        <f t="shared" si="0"/>
        <v>6</v>
      </c>
      <c r="H12" s="4">
        <v>58</v>
      </c>
      <c r="I12" s="6">
        <f t="shared" si="1"/>
        <v>10.344827586206897</v>
      </c>
    </row>
    <row r="13" spans="2:31" ht="18.75">
      <c r="B13" s="5" t="s">
        <v>8</v>
      </c>
      <c r="C13" s="5">
        <f>C6+C7+C8+C9+C10+C11+C12</f>
        <v>116</v>
      </c>
      <c r="D13" s="5">
        <f>D6+D7+D8+D9+D10+D11+D12</f>
        <v>110</v>
      </c>
      <c r="E13" s="5">
        <f>E6+E7+E8+E9+E10+E11+E12</f>
        <v>108</v>
      </c>
      <c r="F13" s="5">
        <f t="shared" ref="F13" si="2">F6+F7+F8+F9+F10+F11+F12</f>
        <v>84</v>
      </c>
      <c r="G13" s="5">
        <f>G6+G7+G8+G9+G10+G11+G12</f>
        <v>418</v>
      </c>
      <c r="H13" s="5">
        <f>H6+H7+H8+H9+H10+H11+H12</f>
        <v>1810</v>
      </c>
      <c r="I13" s="6">
        <f>+G13/H13*100</f>
        <v>23.093922651933703</v>
      </c>
    </row>
    <row r="15" spans="2:31" ht="21.75" customHeight="1">
      <c r="C15" s="8"/>
      <c r="D15" s="8"/>
      <c r="E15" s="8"/>
      <c r="F15" s="8"/>
      <c r="G15" s="8"/>
    </row>
    <row r="16" spans="2:31" ht="44.25" customHeight="1">
      <c r="B16" s="42" t="s">
        <v>17</v>
      </c>
      <c r="C16" s="42"/>
      <c r="D16" s="42"/>
      <c r="E16" s="42"/>
      <c r="F16" s="16"/>
      <c r="G16" s="16"/>
      <c r="H16" s="12" t="s">
        <v>20</v>
      </c>
      <c r="I16" s="17" t="s">
        <v>19</v>
      </c>
      <c r="J16" s="16"/>
      <c r="K16" s="16"/>
      <c r="L16" s="16"/>
      <c r="M16" s="16"/>
      <c r="N16" s="13"/>
      <c r="O16" s="13"/>
      <c r="P16" s="13"/>
      <c r="Q16" s="13"/>
      <c r="R16" s="13"/>
      <c r="S16" s="13"/>
      <c r="T16" s="14"/>
      <c r="U16" s="14"/>
      <c r="V16" s="14"/>
      <c r="W16" s="14"/>
      <c r="X16" s="14"/>
      <c r="Y16" s="14"/>
      <c r="Z16" s="15"/>
      <c r="AA16" s="13"/>
      <c r="AB16" s="13"/>
      <c r="AC16" s="13"/>
      <c r="AD16" s="13"/>
      <c r="AE16" s="15"/>
    </row>
    <row r="17" spans="2:9">
      <c r="C17" s="8"/>
      <c r="D17" s="8"/>
      <c r="E17" s="8"/>
      <c r="F17" s="8"/>
      <c r="G17" s="8"/>
    </row>
    <row r="18" spans="2:9" ht="15.75">
      <c r="B18" s="42"/>
      <c r="C18" s="42"/>
      <c r="D18" s="42"/>
      <c r="E18" s="42"/>
      <c r="F18" s="16"/>
      <c r="G18" s="16"/>
      <c r="H18" s="12"/>
      <c r="I18" s="17"/>
    </row>
  </sheetData>
  <mergeCells count="9">
    <mergeCell ref="B16:E16"/>
    <mergeCell ref="B18:E18"/>
    <mergeCell ref="B2:I2"/>
    <mergeCell ref="B3:I3"/>
    <mergeCell ref="B4:B5"/>
    <mergeCell ref="C4:F4"/>
    <mergeCell ref="G4:G5"/>
    <mergeCell ref="H4:H5"/>
    <mergeCell ref="I4:I5"/>
  </mergeCells>
  <pageMargins left="0.23622047244094491" right="0.23622047244094491" top="0.74803149606299213" bottom="0.74803149606299213" header="0.31496062992125984" footer="0.31496062992125984"/>
  <pageSetup paperSize="9" orientation="landscape" horizontalDpi="180" verticalDpi="180" r:id="rId1"/>
</worksheet>
</file>

<file path=xl/worksheets/sheet6.xml><?xml version="1.0" encoding="utf-8"?>
<worksheet xmlns="http://schemas.openxmlformats.org/spreadsheetml/2006/main" xmlns:r="http://schemas.openxmlformats.org/officeDocument/2006/relationships">
  <dimension ref="B2:AE18"/>
  <sheetViews>
    <sheetView topLeftCell="A10" workbookViewId="0">
      <selection activeCell="J17" sqref="J17"/>
    </sheetView>
  </sheetViews>
  <sheetFormatPr defaultRowHeight="15"/>
  <cols>
    <col min="1" max="1" width="9.140625" style="1"/>
    <col min="2" max="2" width="18.28515625" style="1" customWidth="1"/>
    <col min="3" max="6" width="9.140625" style="1"/>
    <col min="7" max="7" width="15.42578125" style="1" customWidth="1"/>
    <col min="8" max="8" width="14.42578125" style="1" customWidth="1"/>
    <col min="9" max="9" width="16.5703125" style="1" customWidth="1"/>
    <col min="10" max="16384" width="9.140625" style="1"/>
  </cols>
  <sheetData>
    <row r="2" spans="2:31" ht="36" customHeight="1">
      <c r="B2" s="43" t="s">
        <v>24</v>
      </c>
      <c r="C2" s="43"/>
      <c r="D2" s="43"/>
      <c r="E2" s="43"/>
      <c r="F2" s="43"/>
      <c r="G2" s="43"/>
      <c r="H2" s="43"/>
      <c r="I2" s="43"/>
    </row>
    <row r="3" spans="2:31" ht="37.5" customHeight="1">
      <c r="B3" s="44" t="s">
        <v>21</v>
      </c>
      <c r="C3" s="47"/>
      <c r="D3" s="47"/>
      <c r="E3" s="47"/>
      <c r="F3" s="47"/>
      <c r="G3" s="47"/>
      <c r="H3" s="47"/>
      <c r="I3" s="47"/>
      <c r="J3" s="2"/>
      <c r="K3" s="2"/>
      <c r="L3" s="2"/>
      <c r="M3" s="2"/>
    </row>
    <row r="4" spans="2:31" ht="15" customHeight="1">
      <c r="B4" s="48" t="s">
        <v>6</v>
      </c>
      <c r="C4" s="50" t="s">
        <v>5</v>
      </c>
      <c r="D4" s="51"/>
      <c r="E4" s="51"/>
      <c r="F4" s="52"/>
      <c r="G4" s="48" t="s">
        <v>10</v>
      </c>
      <c r="H4" s="48" t="s">
        <v>13</v>
      </c>
      <c r="I4" s="48" t="s">
        <v>14</v>
      </c>
    </row>
    <row r="5" spans="2:31" ht="37.5" customHeight="1">
      <c r="B5" s="49"/>
      <c r="C5" s="19">
        <v>1</v>
      </c>
      <c r="D5" s="19">
        <v>2</v>
      </c>
      <c r="E5" s="19">
        <v>3</v>
      </c>
      <c r="F5" s="19">
        <v>4</v>
      </c>
      <c r="G5" s="49"/>
      <c r="H5" s="49"/>
      <c r="I5" s="49"/>
    </row>
    <row r="6" spans="2:31" ht="15.75">
      <c r="B6" s="19" t="s">
        <v>0</v>
      </c>
      <c r="C6" s="19">
        <v>11</v>
      </c>
      <c r="D6" s="19">
        <v>12</v>
      </c>
      <c r="E6" s="19">
        <v>9</v>
      </c>
      <c r="F6" s="19">
        <v>16</v>
      </c>
      <c r="G6" s="19">
        <f>+C6+D6+E6+F6</f>
        <v>48</v>
      </c>
      <c r="H6" s="4">
        <v>222</v>
      </c>
      <c r="I6" s="6">
        <f>+G6/H6*100</f>
        <v>21.621621621621621</v>
      </c>
    </row>
    <row r="7" spans="2:31" ht="15.75">
      <c r="B7" s="19" t="s">
        <v>1</v>
      </c>
      <c r="C7" s="19">
        <v>32</v>
      </c>
      <c r="D7" s="19">
        <v>19</v>
      </c>
      <c r="E7" s="19">
        <v>36</v>
      </c>
      <c r="F7" s="19">
        <v>4</v>
      </c>
      <c r="G7" s="19">
        <f t="shared" ref="G7:G12" si="0">+C7+D7+E7+F7</f>
        <v>91</v>
      </c>
      <c r="H7" s="4">
        <v>450</v>
      </c>
      <c r="I7" s="6">
        <f t="shared" ref="I7:I12" si="1">+G7/H7*100</f>
        <v>20.222222222222221</v>
      </c>
    </row>
    <row r="8" spans="2:31" ht="15.75">
      <c r="B8" s="19" t="s">
        <v>2</v>
      </c>
      <c r="C8" s="19">
        <v>11</v>
      </c>
      <c r="D8" s="19">
        <v>10</v>
      </c>
      <c r="E8" s="19">
        <v>18</v>
      </c>
      <c r="F8" s="19">
        <v>9</v>
      </c>
      <c r="G8" s="19">
        <f t="shared" si="0"/>
        <v>48</v>
      </c>
      <c r="H8" s="4">
        <v>233</v>
      </c>
      <c r="I8" s="6">
        <f t="shared" si="1"/>
        <v>20.600858369098713</v>
      </c>
    </row>
    <row r="9" spans="2:31" ht="15.75">
      <c r="B9" s="19" t="s">
        <v>3</v>
      </c>
      <c r="C9" s="19">
        <v>37</v>
      </c>
      <c r="D9" s="19">
        <v>45</v>
      </c>
      <c r="E9" s="19">
        <v>27</v>
      </c>
      <c r="F9" s="19">
        <v>22</v>
      </c>
      <c r="G9" s="19">
        <f t="shared" si="0"/>
        <v>131</v>
      </c>
      <c r="H9" s="4">
        <v>562</v>
      </c>
      <c r="I9" s="6">
        <f t="shared" si="1"/>
        <v>23.309608540925268</v>
      </c>
    </row>
    <row r="10" spans="2:31" ht="15.75">
      <c r="B10" s="19" t="s">
        <v>4</v>
      </c>
      <c r="C10" s="19">
        <v>16</v>
      </c>
      <c r="D10" s="19">
        <v>18</v>
      </c>
      <c r="E10" s="19"/>
      <c r="F10" s="19"/>
      <c r="G10" s="19">
        <f t="shared" si="0"/>
        <v>34</v>
      </c>
      <c r="H10" s="4">
        <v>144</v>
      </c>
      <c r="I10" s="6">
        <f t="shared" si="1"/>
        <v>23.611111111111111</v>
      </c>
    </row>
    <row r="11" spans="2:31" ht="15.75">
      <c r="B11" s="19" t="s">
        <v>7</v>
      </c>
      <c r="C11" s="19">
        <v>12</v>
      </c>
      <c r="D11" s="19"/>
      <c r="E11" s="19">
        <v>6</v>
      </c>
      <c r="F11" s="19"/>
      <c r="G11" s="19">
        <f t="shared" si="0"/>
        <v>18</v>
      </c>
      <c r="H11" s="4">
        <v>141</v>
      </c>
      <c r="I11" s="6">
        <f t="shared" si="1"/>
        <v>12.76595744680851</v>
      </c>
    </row>
    <row r="12" spans="2:31" ht="15.75">
      <c r="B12" s="19" t="s">
        <v>11</v>
      </c>
      <c r="C12" s="19"/>
      <c r="D12" s="19">
        <v>4</v>
      </c>
      <c r="E12" s="19">
        <v>1</v>
      </c>
      <c r="F12" s="19"/>
      <c r="G12" s="19">
        <f t="shared" si="0"/>
        <v>5</v>
      </c>
      <c r="H12" s="4">
        <v>58</v>
      </c>
      <c r="I12" s="6">
        <f t="shared" si="1"/>
        <v>8.6206896551724146</v>
      </c>
    </row>
    <row r="13" spans="2:31" ht="18.75">
      <c r="B13" s="5" t="s">
        <v>8</v>
      </c>
      <c r="C13" s="5">
        <f>C6+C7+C8+C9+C10+C11+C12</f>
        <v>119</v>
      </c>
      <c r="D13" s="5">
        <f>D6+D7+D8+D9+D10+D11+D12</f>
        <v>108</v>
      </c>
      <c r="E13" s="5">
        <f>E6+E7+E8+E9+E10+E11+E12</f>
        <v>97</v>
      </c>
      <c r="F13" s="5">
        <f t="shared" ref="F13" si="2">F6+F7+F8+F9+F10+F11+F12</f>
        <v>51</v>
      </c>
      <c r="G13" s="5">
        <f>G6+G7+G8+G9+G10+G11+G12</f>
        <v>375</v>
      </c>
      <c r="H13" s="5">
        <f>H6+H7+H8+H9+H10+H11+H12</f>
        <v>1810</v>
      </c>
      <c r="I13" s="6">
        <f>+G13/H13*100</f>
        <v>20.718232044198896</v>
      </c>
    </row>
    <row r="15" spans="2:31" ht="21.75" customHeight="1">
      <c r="C15" s="8"/>
      <c r="D15" s="8"/>
      <c r="E15" s="8"/>
      <c r="F15" s="8"/>
      <c r="G15" s="8"/>
    </row>
    <row r="16" spans="2:31" ht="44.25" customHeight="1">
      <c r="B16" s="42" t="s">
        <v>17</v>
      </c>
      <c r="C16" s="42"/>
      <c r="D16" s="42"/>
      <c r="E16" s="42"/>
      <c r="F16" s="16"/>
      <c r="G16" s="16"/>
      <c r="H16" s="12" t="s">
        <v>20</v>
      </c>
      <c r="I16" s="17" t="s">
        <v>19</v>
      </c>
      <c r="J16" s="16"/>
      <c r="K16" s="16"/>
      <c r="L16" s="16"/>
      <c r="M16" s="16"/>
      <c r="N16" s="13"/>
      <c r="O16" s="13"/>
      <c r="P16" s="13"/>
      <c r="Q16" s="13"/>
      <c r="R16" s="13"/>
      <c r="S16" s="13"/>
      <c r="T16" s="14"/>
      <c r="U16" s="14"/>
      <c r="V16" s="14"/>
      <c r="W16" s="14"/>
      <c r="X16" s="14"/>
      <c r="Y16" s="14"/>
      <c r="Z16" s="15"/>
      <c r="AA16" s="13"/>
      <c r="AB16" s="13"/>
      <c r="AC16" s="13"/>
      <c r="AD16" s="13"/>
      <c r="AE16" s="15"/>
    </row>
    <row r="17" spans="2:9">
      <c r="C17" s="8"/>
      <c r="D17" s="8"/>
      <c r="E17" s="8"/>
      <c r="F17" s="8"/>
      <c r="G17" s="8"/>
    </row>
    <row r="18" spans="2:9" ht="15.75">
      <c r="B18" s="42"/>
      <c r="C18" s="42"/>
      <c r="D18" s="42"/>
      <c r="E18" s="42"/>
      <c r="F18" s="16"/>
      <c r="G18" s="16"/>
      <c r="H18" s="12"/>
      <c r="I18" s="17"/>
    </row>
  </sheetData>
  <mergeCells count="9">
    <mergeCell ref="B16:E16"/>
    <mergeCell ref="B18:E18"/>
    <mergeCell ref="B2:I2"/>
    <mergeCell ref="B3:I3"/>
    <mergeCell ref="B4:B5"/>
    <mergeCell ref="C4:F4"/>
    <mergeCell ref="G4:G5"/>
    <mergeCell ref="H4:H5"/>
    <mergeCell ref="I4:I5"/>
  </mergeCells>
  <pageMargins left="0.70866141732283472" right="0.70866141732283472" top="0.74803149606299213" bottom="0.74803149606299213" header="0.31496062992125984" footer="0.31496062992125984"/>
  <pageSetup paperSize="9" orientation="landscape" verticalDpi="0" r:id="rId1"/>
</worksheet>
</file>

<file path=xl/worksheets/sheet7.xml><?xml version="1.0" encoding="utf-8"?>
<worksheet xmlns="http://schemas.openxmlformats.org/spreadsheetml/2006/main" xmlns:r="http://schemas.openxmlformats.org/officeDocument/2006/relationships">
  <sheetPr>
    <pageSetUpPr fitToPage="1"/>
  </sheetPr>
  <dimension ref="B1:BN47"/>
  <sheetViews>
    <sheetView tabSelected="1" zoomScale="85" zoomScaleNormal="85" workbookViewId="0">
      <selection activeCell="D7" sqref="D7:D8"/>
    </sheetView>
  </sheetViews>
  <sheetFormatPr defaultRowHeight="15"/>
  <cols>
    <col min="1" max="1" width="1.5703125" style="20" customWidth="1"/>
    <col min="2" max="2" width="4" style="20" bestFit="1" customWidth="1"/>
    <col min="3" max="3" width="9" style="20" customWidth="1"/>
    <col min="4" max="4" width="52.28515625" style="20" customWidth="1"/>
    <col min="5" max="5" width="5.5703125" style="20" customWidth="1"/>
    <col min="6" max="6" width="5.42578125" style="20" customWidth="1"/>
    <col min="7" max="7" width="4.28515625" style="20" bestFit="1" customWidth="1"/>
    <col min="8" max="8" width="5.42578125" style="20" customWidth="1"/>
    <col min="9" max="9" width="3.85546875" style="20" bestFit="1" customWidth="1"/>
    <col min="10" max="10" width="5.7109375" style="20" customWidth="1"/>
    <col min="11" max="11" width="4.7109375" style="20" customWidth="1"/>
    <col min="12" max="12" width="5.42578125" style="20" customWidth="1"/>
    <col min="13" max="13" width="4.7109375" style="20" customWidth="1"/>
    <col min="14" max="14" width="5.28515625" style="20" customWidth="1"/>
    <col min="15" max="15" width="4.42578125" style="20" customWidth="1"/>
    <col min="16" max="16" width="6" style="20" customWidth="1"/>
    <col min="17" max="17" width="4.42578125" style="20" customWidth="1"/>
    <col min="18" max="18" width="6.42578125" style="20" customWidth="1"/>
    <col min="19" max="19" width="4.85546875" style="20" customWidth="1"/>
    <col min="20" max="20" width="6.28515625" style="20" customWidth="1"/>
    <col min="21" max="21" width="5.7109375" style="20" customWidth="1"/>
    <col min="22" max="22" width="7.42578125" style="20" customWidth="1"/>
    <col min="23" max="23" width="5.85546875" style="20" customWidth="1"/>
    <col min="24" max="24" width="6.28515625" style="20" customWidth="1"/>
    <col min="25" max="25" width="5.7109375" style="20" customWidth="1"/>
    <col min="26" max="26" width="5.28515625" style="20" customWidth="1"/>
    <col min="27" max="27" width="5.85546875" style="20" customWidth="1"/>
    <col min="28" max="28" width="6.140625" style="20" customWidth="1"/>
    <col min="29" max="29" width="5.140625" style="20" customWidth="1"/>
    <col min="30" max="30" width="6.5703125" style="20" customWidth="1"/>
    <col min="31" max="31" width="6.7109375" style="20" bestFit="1" customWidth="1"/>
    <col min="32" max="32" width="7.140625" style="20" customWidth="1"/>
    <col min="33" max="33" width="6.85546875" style="20" customWidth="1"/>
    <col min="34" max="34" width="6" style="20" customWidth="1"/>
    <col min="35" max="35" width="7.5703125" style="20" customWidth="1"/>
    <col min="36" max="36" width="7.28515625" style="20" customWidth="1"/>
    <col min="37" max="37" width="7.140625" style="20" customWidth="1"/>
    <col min="38" max="38" width="5.42578125" style="20" customWidth="1"/>
    <col min="39" max="39" width="5.42578125" style="20" hidden="1" customWidth="1"/>
    <col min="40" max="40" width="5.7109375" style="20" hidden="1" customWidth="1"/>
    <col min="41" max="16384" width="9.140625" style="20"/>
  </cols>
  <sheetData>
    <row r="1" spans="2:40" ht="18.75">
      <c r="C1" s="71" t="s">
        <v>104</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row>
    <row r="2" spans="2:40" ht="15.75">
      <c r="C2" s="73" t="s">
        <v>101</v>
      </c>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row>
    <row r="3" spans="2:40">
      <c r="C3" s="72" t="s">
        <v>102</v>
      </c>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row>
    <row r="4" spans="2:40">
      <c r="C4" s="72" t="s">
        <v>103</v>
      </c>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row>
    <row r="5" spans="2:40">
      <c r="C5" s="72" t="s">
        <v>105</v>
      </c>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row>
    <row r="7" spans="2:40">
      <c r="B7" s="56" t="s">
        <v>25</v>
      </c>
      <c r="C7" s="56" t="s">
        <v>26</v>
      </c>
      <c r="D7" s="56" t="s">
        <v>27</v>
      </c>
      <c r="E7" s="57" t="s">
        <v>28</v>
      </c>
      <c r="F7" s="58" t="s">
        <v>29</v>
      </c>
      <c r="G7" s="59" t="s">
        <v>30</v>
      </c>
      <c r="H7" s="59"/>
      <c r="I7" s="59"/>
      <c r="J7" s="59"/>
      <c r="K7" s="59" t="s">
        <v>46</v>
      </c>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row>
    <row r="8" spans="2:40" ht="80.25" customHeight="1">
      <c r="B8" s="56"/>
      <c r="C8" s="56"/>
      <c r="D8" s="56"/>
      <c r="E8" s="57"/>
      <c r="F8" s="58"/>
      <c r="G8" s="22" t="s">
        <v>31</v>
      </c>
      <c r="H8" s="33" t="s">
        <v>29</v>
      </c>
      <c r="I8" s="32" t="s">
        <v>32</v>
      </c>
      <c r="J8" s="33" t="s">
        <v>29</v>
      </c>
      <c r="K8" s="32" t="s">
        <v>33</v>
      </c>
      <c r="L8" s="33" t="s">
        <v>29</v>
      </c>
      <c r="M8" s="32" t="s">
        <v>34</v>
      </c>
      <c r="N8" s="33" t="s">
        <v>29</v>
      </c>
      <c r="O8" s="32" t="s">
        <v>35</v>
      </c>
      <c r="P8" s="33" t="s">
        <v>29</v>
      </c>
      <c r="Q8" s="32" t="s">
        <v>36</v>
      </c>
      <c r="R8" s="33" t="s">
        <v>29</v>
      </c>
      <c r="S8" s="32" t="s">
        <v>37</v>
      </c>
      <c r="T8" s="33" t="s">
        <v>29</v>
      </c>
      <c r="U8" s="32" t="s">
        <v>38</v>
      </c>
      <c r="V8" s="33" t="s">
        <v>29</v>
      </c>
      <c r="W8" s="32" t="s">
        <v>39</v>
      </c>
      <c r="X8" s="33" t="s">
        <v>29</v>
      </c>
      <c r="Y8" s="32" t="s">
        <v>40</v>
      </c>
      <c r="Z8" s="33" t="s">
        <v>29</v>
      </c>
      <c r="AA8" s="32" t="s">
        <v>41</v>
      </c>
      <c r="AB8" s="33" t="s">
        <v>29</v>
      </c>
      <c r="AC8" s="32" t="s">
        <v>42</v>
      </c>
      <c r="AD8" s="33" t="s">
        <v>29</v>
      </c>
      <c r="AE8" s="32" t="s">
        <v>99</v>
      </c>
      <c r="AF8" s="33" t="s">
        <v>29</v>
      </c>
      <c r="AG8" s="32" t="s">
        <v>44</v>
      </c>
      <c r="AH8" s="33" t="s">
        <v>29</v>
      </c>
      <c r="AI8" s="32" t="s">
        <v>45</v>
      </c>
      <c r="AJ8" s="33" t="s">
        <v>29</v>
      </c>
      <c r="AK8" s="32" t="s">
        <v>100</v>
      </c>
      <c r="AL8" s="33" t="s">
        <v>29</v>
      </c>
      <c r="AM8" s="64" t="s">
        <v>97</v>
      </c>
      <c r="AN8" s="31" t="s">
        <v>69</v>
      </c>
    </row>
    <row r="9" spans="2:40">
      <c r="B9" s="25">
        <v>1</v>
      </c>
      <c r="C9" s="26">
        <v>5111000</v>
      </c>
      <c r="D9" s="27" t="s">
        <v>65</v>
      </c>
      <c r="E9" s="34">
        <v>12</v>
      </c>
      <c r="F9" s="25">
        <v>6</v>
      </c>
      <c r="G9" s="25">
        <v>2</v>
      </c>
      <c r="H9" s="25">
        <v>0</v>
      </c>
      <c r="I9" s="25">
        <v>10</v>
      </c>
      <c r="J9" s="25">
        <v>6</v>
      </c>
      <c r="K9" s="25"/>
      <c r="L9" s="25"/>
      <c r="M9" s="25">
        <v>2</v>
      </c>
      <c r="N9" s="25"/>
      <c r="O9" s="25"/>
      <c r="P9" s="25"/>
      <c r="Q9" s="25"/>
      <c r="R9" s="25"/>
      <c r="S9" s="25">
        <v>1</v>
      </c>
      <c r="T9" s="25"/>
      <c r="U9" s="25">
        <v>1</v>
      </c>
      <c r="V9" s="25">
        <v>1</v>
      </c>
      <c r="W9" s="25">
        <v>1</v>
      </c>
      <c r="X9" s="25">
        <v>1</v>
      </c>
      <c r="Y9" s="25"/>
      <c r="Z9" s="25"/>
      <c r="AA9" s="25">
        <v>1</v>
      </c>
      <c r="AB9" s="25"/>
      <c r="AC9" s="25">
        <v>2</v>
      </c>
      <c r="AD9" s="25">
        <v>1</v>
      </c>
      <c r="AE9" s="25"/>
      <c r="AF9" s="25"/>
      <c r="AG9" s="25"/>
      <c r="AH9" s="25"/>
      <c r="AI9" s="25"/>
      <c r="AJ9" s="25"/>
      <c r="AK9" s="25">
        <v>4</v>
      </c>
      <c r="AL9" s="25">
        <v>3</v>
      </c>
      <c r="AM9" s="29">
        <v>3</v>
      </c>
      <c r="AN9" s="29"/>
    </row>
    <row r="10" spans="2:40">
      <c r="B10" s="25">
        <v>2</v>
      </c>
      <c r="C10" s="26">
        <v>5111000</v>
      </c>
      <c r="D10" s="27" t="s">
        <v>66</v>
      </c>
      <c r="E10" s="34">
        <v>22</v>
      </c>
      <c r="F10" s="25">
        <v>13</v>
      </c>
      <c r="G10" s="25">
        <v>4</v>
      </c>
      <c r="H10" s="25">
        <v>3</v>
      </c>
      <c r="I10" s="25">
        <v>18</v>
      </c>
      <c r="J10" s="25">
        <v>10</v>
      </c>
      <c r="K10" s="25"/>
      <c r="L10" s="25"/>
      <c r="M10" s="25"/>
      <c r="N10" s="25"/>
      <c r="O10" s="25"/>
      <c r="P10" s="25"/>
      <c r="Q10" s="25">
        <v>1</v>
      </c>
      <c r="R10" s="25"/>
      <c r="S10" s="25"/>
      <c r="T10" s="25"/>
      <c r="U10" s="25"/>
      <c r="V10" s="25"/>
      <c r="W10" s="25"/>
      <c r="X10" s="25"/>
      <c r="Y10" s="25">
        <v>3</v>
      </c>
      <c r="Z10" s="25"/>
      <c r="AA10" s="25">
        <v>1</v>
      </c>
      <c r="AB10" s="25"/>
      <c r="AC10" s="25">
        <v>2</v>
      </c>
      <c r="AD10" s="25">
        <v>2</v>
      </c>
      <c r="AE10" s="25"/>
      <c r="AF10" s="25"/>
      <c r="AG10" s="25">
        <v>2</v>
      </c>
      <c r="AH10" s="25">
        <v>2</v>
      </c>
      <c r="AI10" s="25"/>
      <c r="AJ10" s="25"/>
      <c r="AK10" s="25">
        <v>13</v>
      </c>
      <c r="AL10" s="25">
        <v>9</v>
      </c>
      <c r="AM10" s="29">
        <v>7</v>
      </c>
      <c r="AN10" s="29">
        <v>2</v>
      </c>
    </row>
    <row r="11" spans="2:40">
      <c r="B11" s="25">
        <v>3</v>
      </c>
      <c r="C11" s="26">
        <v>5111000</v>
      </c>
      <c r="D11" s="27" t="s">
        <v>67</v>
      </c>
      <c r="E11" s="34">
        <v>26</v>
      </c>
      <c r="F11" s="25">
        <v>25</v>
      </c>
      <c r="G11" s="25">
        <v>4</v>
      </c>
      <c r="H11" s="25">
        <v>4</v>
      </c>
      <c r="I11" s="25">
        <v>22</v>
      </c>
      <c r="J11" s="25">
        <v>21</v>
      </c>
      <c r="K11" s="25"/>
      <c r="L11" s="25"/>
      <c r="M11" s="25">
        <v>1</v>
      </c>
      <c r="N11" s="25"/>
      <c r="O11" s="25"/>
      <c r="P11" s="25"/>
      <c r="Q11" s="25">
        <v>1</v>
      </c>
      <c r="R11" s="25">
        <v>1</v>
      </c>
      <c r="S11" s="25">
        <v>1</v>
      </c>
      <c r="T11" s="25">
        <v>1</v>
      </c>
      <c r="U11" s="25"/>
      <c r="V11" s="25"/>
      <c r="W11" s="25"/>
      <c r="X11" s="25"/>
      <c r="Y11" s="25">
        <v>1</v>
      </c>
      <c r="Z11" s="25">
        <v>1</v>
      </c>
      <c r="AA11" s="25">
        <v>5</v>
      </c>
      <c r="AB11" s="25">
        <v>5</v>
      </c>
      <c r="AC11" s="25">
        <v>2</v>
      </c>
      <c r="AD11" s="25">
        <v>2</v>
      </c>
      <c r="AE11" s="25"/>
      <c r="AF11" s="25"/>
      <c r="AG11" s="25"/>
      <c r="AH11" s="25"/>
      <c r="AI11" s="25"/>
      <c r="AJ11" s="25"/>
      <c r="AK11" s="25">
        <v>15</v>
      </c>
      <c r="AL11" s="25">
        <v>15</v>
      </c>
      <c r="AM11" s="29">
        <v>13</v>
      </c>
      <c r="AN11" s="29">
        <v>2</v>
      </c>
    </row>
    <row r="12" spans="2:40">
      <c r="B12" s="25">
        <v>4</v>
      </c>
      <c r="C12" s="26">
        <v>5150200</v>
      </c>
      <c r="D12" s="27" t="s">
        <v>68</v>
      </c>
      <c r="E12" s="34">
        <v>26</v>
      </c>
      <c r="F12" s="25">
        <v>24</v>
      </c>
      <c r="G12" s="25">
        <v>6</v>
      </c>
      <c r="H12" s="25">
        <v>6</v>
      </c>
      <c r="I12" s="25">
        <v>20</v>
      </c>
      <c r="J12" s="25">
        <v>18</v>
      </c>
      <c r="K12" s="25"/>
      <c r="L12" s="25"/>
      <c r="M12" s="25">
        <v>3</v>
      </c>
      <c r="N12" s="25">
        <v>3</v>
      </c>
      <c r="O12" s="25">
        <v>1</v>
      </c>
      <c r="P12" s="25">
        <v>1</v>
      </c>
      <c r="Q12" s="25"/>
      <c r="R12" s="25"/>
      <c r="S12" s="25">
        <v>1</v>
      </c>
      <c r="T12" s="25">
        <v>1</v>
      </c>
      <c r="U12" s="25"/>
      <c r="V12" s="25"/>
      <c r="W12" s="25"/>
      <c r="X12" s="25"/>
      <c r="Y12" s="25"/>
      <c r="Z12" s="25"/>
      <c r="AA12" s="25">
        <v>6</v>
      </c>
      <c r="AB12" s="25">
        <v>5</v>
      </c>
      <c r="AC12" s="25">
        <v>3</v>
      </c>
      <c r="AD12" s="25">
        <v>3</v>
      </c>
      <c r="AE12" s="25"/>
      <c r="AF12" s="25"/>
      <c r="AG12" s="25"/>
      <c r="AH12" s="25"/>
      <c r="AI12" s="25"/>
      <c r="AJ12" s="25"/>
      <c r="AK12" s="25">
        <v>12</v>
      </c>
      <c r="AL12" s="25">
        <v>11</v>
      </c>
      <c r="AM12" s="29">
        <v>10</v>
      </c>
      <c r="AN12" s="29">
        <v>1</v>
      </c>
    </row>
    <row r="13" spans="2:40">
      <c r="B13" s="25">
        <v>5</v>
      </c>
      <c r="C13" s="26">
        <v>5150200</v>
      </c>
      <c r="D13" s="27" t="s">
        <v>49</v>
      </c>
      <c r="E13" s="34">
        <v>35</v>
      </c>
      <c r="F13" s="25">
        <v>28</v>
      </c>
      <c r="G13" s="25">
        <v>7</v>
      </c>
      <c r="H13" s="25">
        <v>6</v>
      </c>
      <c r="I13" s="25">
        <v>28</v>
      </c>
      <c r="J13" s="25">
        <v>22</v>
      </c>
      <c r="K13" s="25"/>
      <c r="L13" s="25"/>
      <c r="M13" s="25">
        <v>1</v>
      </c>
      <c r="N13" s="25">
        <v>1</v>
      </c>
      <c r="O13" s="25">
        <v>1</v>
      </c>
      <c r="P13" s="25">
        <v>1</v>
      </c>
      <c r="Q13" s="25">
        <v>1</v>
      </c>
      <c r="R13" s="25">
        <v>1</v>
      </c>
      <c r="S13" s="25">
        <v>1</v>
      </c>
      <c r="T13" s="25"/>
      <c r="U13" s="25">
        <v>3</v>
      </c>
      <c r="V13" s="25">
        <v>1</v>
      </c>
      <c r="W13" s="25"/>
      <c r="X13" s="25"/>
      <c r="Y13" s="25">
        <v>1</v>
      </c>
      <c r="Z13" s="25">
        <v>1</v>
      </c>
      <c r="AA13" s="25">
        <v>3</v>
      </c>
      <c r="AB13" s="25">
        <v>3</v>
      </c>
      <c r="AC13" s="25">
        <v>2</v>
      </c>
      <c r="AD13" s="25">
        <v>2</v>
      </c>
      <c r="AE13" s="25">
        <v>1</v>
      </c>
      <c r="AF13" s="25"/>
      <c r="AG13" s="25">
        <v>1</v>
      </c>
      <c r="AH13" s="25"/>
      <c r="AI13" s="25"/>
      <c r="AJ13" s="25"/>
      <c r="AK13" s="25">
        <v>20</v>
      </c>
      <c r="AL13" s="25">
        <v>18</v>
      </c>
      <c r="AM13" s="29">
        <v>16</v>
      </c>
      <c r="AN13" s="29">
        <v>2</v>
      </c>
    </row>
    <row r="14" spans="2:40">
      <c r="B14" s="25">
        <v>6</v>
      </c>
      <c r="C14" s="26">
        <v>5150800</v>
      </c>
      <c r="D14" s="27" t="s">
        <v>98</v>
      </c>
      <c r="E14" s="34">
        <v>23</v>
      </c>
      <c r="F14" s="25">
        <v>10</v>
      </c>
      <c r="G14" s="25">
        <v>7</v>
      </c>
      <c r="H14" s="25">
        <v>5</v>
      </c>
      <c r="I14" s="25">
        <v>16</v>
      </c>
      <c r="J14" s="25">
        <v>5</v>
      </c>
      <c r="K14" s="25"/>
      <c r="L14" s="25"/>
      <c r="M14" s="25"/>
      <c r="N14" s="25"/>
      <c r="O14" s="25">
        <v>1</v>
      </c>
      <c r="P14" s="25">
        <v>1</v>
      </c>
      <c r="Q14" s="25">
        <v>1</v>
      </c>
      <c r="R14" s="25"/>
      <c r="S14" s="25">
        <v>4</v>
      </c>
      <c r="T14" s="25">
        <v>1</v>
      </c>
      <c r="U14" s="25">
        <v>1</v>
      </c>
      <c r="V14" s="25"/>
      <c r="W14" s="25">
        <v>2</v>
      </c>
      <c r="X14" s="25">
        <v>1</v>
      </c>
      <c r="Y14" s="25"/>
      <c r="Z14" s="25"/>
      <c r="AA14" s="25">
        <v>1</v>
      </c>
      <c r="AB14" s="25"/>
      <c r="AC14" s="25">
        <v>3</v>
      </c>
      <c r="AD14" s="25">
        <v>1</v>
      </c>
      <c r="AE14" s="25">
        <v>3</v>
      </c>
      <c r="AF14" s="25">
        <v>1</v>
      </c>
      <c r="AG14" s="25">
        <v>1</v>
      </c>
      <c r="AH14" s="25">
        <v>1</v>
      </c>
      <c r="AI14" s="25"/>
      <c r="AJ14" s="25"/>
      <c r="AK14" s="25">
        <v>6</v>
      </c>
      <c r="AL14" s="25">
        <v>4</v>
      </c>
      <c r="AM14" s="29">
        <v>1</v>
      </c>
      <c r="AN14" s="29">
        <v>3</v>
      </c>
    </row>
    <row r="15" spans="2:40">
      <c r="B15" s="25">
        <v>7</v>
      </c>
      <c r="C15" s="26">
        <v>5150800</v>
      </c>
      <c r="D15" s="27" t="s">
        <v>51</v>
      </c>
      <c r="E15" s="34">
        <v>13</v>
      </c>
      <c r="F15" s="25">
        <v>5</v>
      </c>
      <c r="G15" s="25">
        <v>3</v>
      </c>
      <c r="H15" s="25">
        <v>2</v>
      </c>
      <c r="I15" s="25">
        <v>10</v>
      </c>
      <c r="J15" s="25">
        <v>3</v>
      </c>
      <c r="K15" s="25">
        <v>3</v>
      </c>
      <c r="L15" s="25">
        <v>1</v>
      </c>
      <c r="M15" s="25">
        <v>1</v>
      </c>
      <c r="N15" s="25"/>
      <c r="O15" s="25">
        <v>1</v>
      </c>
      <c r="P15" s="25"/>
      <c r="Q15" s="25"/>
      <c r="R15" s="25"/>
      <c r="S15" s="25">
        <v>1</v>
      </c>
      <c r="T15" s="25">
        <v>1</v>
      </c>
      <c r="U15" s="25"/>
      <c r="V15" s="25"/>
      <c r="W15" s="25"/>
      <c r="X15" s="25"/>
      <c r="Y15" s="25"/>
      <c r="Z15" s="25"/>
      <c r="AA15" s="25"/>
      <c r="AB15" s="25"/>
      <c r="AC15" s="25">
        <v>1</v>
      </c>
      <c r="AD15" s="25"/>
      <c r="AE15" s="25"/>
      <c r="AF15" s="25"/>
      <c r="AG15" s="25">
        <v>1</v>
      </c>
      <c r="AH15" s="25"/>
      <c r="AI15" s="25"/>
      <c r="AJ15" s="25"/>
      <c r="AK15" s="25">
        <v>5</v>
      </c>
      <c r="AL15" s="25">
        <v>3</v>
      </c>
      <c r="AM15" s="29">
        <v>2</v>
      </c>
      <c r="AN15" s="29">
        <v>1</v>
      </c>
    </row>
    <row r="16" spans="2:40">
      <c r="B16" s="25">
        <v>8</v>
      </c>
      <c r="C16" s="26">
        <v>5150800</v>
      </c>
      <c r="D16" s="27" t="s">
        <v>52</v>
      </c>
      <c r="E16" s="34">
        <v>9</v>
      </c>
      <c r="F16" s="25">
        <v>2</v>
      </c>
      <c r="G16" s="25">
        <v>1</v>
      </c>
      <c r="H16" s="25">
        <v>0</v>
      </c>
      <c r="I16" s="25">
        <v>8</v>
      </c>
      <c r="J16" s="25">
        <v>2</v>
      </c>
      <c r="K16" s="25"/>
      <c r="L16" s="25"/>
      <c r="M16" s="25"/>
      <c r="N16" s="25"/>
      <c r="O16" s="25">
        <v>1</v>
      </c>
      <c r="P16" s="25"/>
      <c r="Q16" s="25"/>
      <c r="R16" s="25"/>
      <c r="S16" s="25"/>
      <c r="T16" s="25"/>
      <c r="U16" s="25"/>
      <c r="V16" s="25"/>
      <c r="W16" s="25">
        <v>1</v>
      </c>
      <c r="X16" s="25"/>
      <c r="Y16" s="25">
        <v>1</v>
      </c>
      <c r="Z16" s="25"/>
      <c r="AA16" s="25"/>
      <c r="AB16" s="25"/>
      <c r="AC16" s="25">
        <v>1</v>
      </c>
      <c r="AD16" s="25">
        <v>1</v>
      </c>
      <c r="AE16" s="25"/>
      <c r="AF16" s="25"/>
      <c r="AG16" s="25"/>
      <c r="AH16" s="25"/>
      <c r="AI16" s="25">
        <v>1</v>
      </c>
      <c r="AJ16" s="25"/>
      <c r="AK16" s="25">
        <v>4</v>
      </c>
      <c r="AL16" s="25">
        <v>1</v>
      </c>
      <c r="AM16" s="29">
        <v>1</v>
      </c>
      <c r="AN16" s="29"/>
    </row>
    <row r="17" spans="2:40">
      <c r="B17" s="25">
        <v>9</v>
      </c>
      <c r="C17" s="26">
        <v>5150800</v>
      </c>
      <c r="D17" s="27" t="s">
        <v>53</v>
      </c>
      <c r="E17" s="34">
        <v>9</v>
      </c>
      <c r="F17" s="25">
        <v>3</v>
      </c>
      <c r="G17" s="25">
        <v>4</v>
      </c>
      <c r="H17" s="25">
        <v>1</v>
      </c>
      <c r="I17" s="25">
        <v>5</v>
      </c>
      <c r="J17" s="25">
        <v>2</v>
      </c>
      <c r="K17" s="25"/>
      <c r="L17" s="25"/>
      <c r="M17" s="25"/>
      <c r="N17" s="25"/>
      <c r="O17" s="25"/>
      <c r="P17" s="25"/>
      <c r="Q17" s="25">
        <v>2</v>
      </c>
      <c r="R17" s="25">
        <v>1</v>
      </c>
      <c r="S17" s="25"/>
      <c r="T17" s="25"/>
      <c r="U17" s="25"/>
      <c r="V17" s="25"/>
      <c r="W17" s="25"/>
      <c r="X17" s="25"/>
      <c r="Y17" s="25"/>
      <c r="Z17" s="25"/>
      <c r="AA17" s="25">
        <v>1</v>
      </c>
      <c r="AB17" s="25"/>
      <c r="AC17" s="25"/>
      <c r="AD17" s="25"/>
      <c r="AE17" s="25"/>
      <c r="AF17" s="25"/>
      <c r="AG17" s="25">
        <v>2</v>
      </c>
      <c r="AH17" s="25"/>
      <c r="AI17" s="25">
        <v>1</v>
      </c>
      <c r="AJ17" s="25"/>
      <c r="AK17" s="25">
        <v>3</v>
      </c>
      <c r="AL17" s="25">
        <v>2</v>
      </c>
      <c r="AM17" s="27">
        <v>1</v>
      </c>
      <c r="AN17" s="27">
        <v>1</v>
      </c>
    </row>
    <row r="18" spans="2:40">
      <c r="B18" s="25">
        <v>10</v>
      </c>
      <c r="C18" s="26">
        <v>5150800</v>
      </c>
      <c r="D18" s="27" t="s">
        <v>54</v>
      </c>
      <c r="E18" s="34">
        <v>11</v>
      </c>
      <c r="F18" s="25">
        <v>3</v>
      </c>
      <c r="G18" s="25">
        <v>3</v>
      </c>
      <c r="H18" s="25">
        <v>2</v>
      </c>
      <c r="I18" s="25">
        <v>8</v>
      </c>
      <c r="J18" s="25">
        <v>1</v>
      </c>
      <c r="K18" s="25">
        <v>2</v>
      </c>
      <c r="L18" s="25"/>
      <c r="M18" s="25">
        <v>2</v>
      </c>
      <c r="N18" s="25"/>
      <c r="O18" s="25"/>
      <c r="P18" s="25"/>
      <c r="Q18" s="25"/>
      <c r="R18" s="25"/>
      <c r="S18" s="25"/>
      <c r="T18" s="25"/>
      <c r="U18" s="25"/>
      <c r="V18" s="25"/>
      <c r="W18" s="25"/>
      <c r="X18" s="25"/>
      <c r="Y18" s="25"/>
      <c r="Z18" s="25"/>
      <c r="AA18" s="25">
        <v>1</v>
      </c>
      <c r="AB18" s="25"/>
      <c r="AC18" s="25">
        <v>1</v>
      </c>
      <c r="AD18" s="25"/>
      <c r="AE18" s="25"/>
      <c r="AF18" s="25"/>
      <c r="AG18" s="25"/>
      <c r="AH18" s="25"/>
      <c r="AI18" s="25"/>
      <c r="AJ18" s="25"/>
      <c r="AK18" s="25">
        <v>5</v>
      </c>
      <c r="AL18" s="25">
        <v>3</v>
      </c>
      <c r="AM18" s="29">
        <v>1</v>
      </c>
      <c r="AN18" s="29">
        <v>2</v>
      </c>
    </row>
    <row r="19" spans="2:40">
      <c r="B19" s="25">
        <v>11</v>
      </c>
      <c r="C19" s="26">
        <v>5150900</v>
      </c>
      <c r="D19" s="27" t="s">
        <v>55</v>
      </c>
      <c r="E19" s="34">
        <v>26</v>
      </c>
      <c r="F19" s="25">
        <v>18</v>
      </c>
      <c r="G19" s="25">
        <v>4</v>
      </c>
      <c r="H19" s="25">
        <v>3</v>
      </c>
      <c r="I19" s="25">
        <v>22</v>
      </c>
      <c r="J19" s="25">
        <v>15</v>
      </c>
      <c r="K19" s="25"/>
      <c r="L19" s="25"/>
      <c r="M19" s="25"/>
      <c r="N19" s="25"/>
      <c r="O19" s="25"/>
      <c r="P19" s="25"/>
      <c r="Q19" s="25"/>
      <c r="R19" s="25"/>
      <c r="S19" s="25"/>
      <c r="T19" s="25"/>
      <c r="U19" s="25"/>
      <c r="V19" s="25"/>
      <c r="W19" s="25"/>
      <c r="X19" s="25"/>
      <c r="Y19" s="25">
        <v>1</v>
      </c>
      <c r="Z19" s="25"/>
      <c r="AA19" s="25">
        <v>3</v>
      </c>
      <c r="AB19" s="25">
        <v>2</v>
      </c>
      <c r="AC19" s="25"/>
      <c r="AD19" s="25"/>
      <c r="AE19" s="25"/>
      <c r="AF19" s="25"/>
      <c r="AG19" s="25"/>
      <c r="AH19" s="25"/>
      <c r="AI19" s="25"/>
      <c r="AJ19" s="25"/>
      <c r="AK19" s="25">
        <v>22</v>
      </c>
      <c r="AL19" s="25">
        <v>16</v>
      </c>
      <c r="AM19" s="27">
        <v>14</v>
      </c>
      <c r="AN19" s="27">
        <v>2</v>
      </c>
    </row>
    <row r="20" spans="2:40">
      <c r="B20" s="25">
        <v>12</v>
      </c>
      <c r="C20" s="26">
        <v>5150900</v>
      </c>
      <c r="D20" s="27" t="s">
        <v>56</v>
      </c>
      <c r="E20" s="34">
        <v>17</v>
      </c>
      <c r="F20" s="25">
        <v>5</v>
      </c>
      <c r="G20" s="25">
        <v>3</v>
      </c>
      <c r="H20" s="25">
        <v>2</v>
      </c>
      <c r="I20" s="25">
        <v>14</v>
      </c>
      <c r="J20" s="25">
        <v>3</v>
      </c>
      <c r="K20" s="25">
        <v>1</v>
      </c>
      <c r="L20" s="25"/>
      <c r="M20" s="25"/>
      <c r="N20" s="25"/>
      <c r="O20" s="25">
        <v>1</v>
      </c>
      <c r="P20" s="25"/>
      <c r="Q20" s="25"/>
      <c r="R20" s="25"/>
      <c r="S20" s="25"/>
      <c r="T20" s="25"/>
      <c r="U20" s="25"/>
      <c r="V20" s="25"/>
      <c r="W20" s="25"/>
      <c r="X20" s="25"/>
      <c r="Y20" s="25"/>
      <c r="Z20" s="25"/>
      <c r="AA20" s="25">
        <v>2</v>
      </c>
      <c r="AB20" s="25"/>
      <c r="AC20" s="25">
        <v>3</v>
      </c>
      <c r="AD20" s="25"/>
      <c r="AE20" s="25">
        <v>1</v>
      </c>
      <c r="AF20" s="25"/>
      <c r="AG20" s="25">
        <v>2</v>
      </c>
      <c r="AH20" s="25"/>
      <c r="AI20" s="25"/>
      <c r="AJ20" s="25"/>
      <c r="AK20" s="25">
        <v>7</v>
      </c>
      <c r="AL20" s="25">
        <v>5</v>
      </c>
      <c r="AM20" s="29">
        <v>3</v>
      </c>
      <c r="AN20" s="29">
        <v>2</v>
      </c>
    </row>
    <row r="21" spans="2:40">
      <c r="B21" s="25">
        <v>13</v>
      </c>
      <c r="C21" s="26">
        <v>5150900</v>
      </c>
      <c r="D21" s="27" t="s">
        <v>57</v>
      </c>
      <c r="E21" s="34">
        <v>42</v>
      </c>
      <c r="F21" s="25">
        <v>40</v>
      </c>
      <c r="G21" s="25">
        <v>5</v>
      </c>
      <c r="H21" s="25">
        <v>5</v>
      </c>
      <c r="I21" s="25">
        <v>37</v>
      </c>
      <c r="J21" s="25">
        <v>35</v>
      </c>
      <c r="K21" s="25">
        <v>2</v>
      </c>
      <c r="L21" s="25">
        <v>2</v>
      </c>
      <c r="M21" s="25">
        <v>1</v>
      </c>
      <c r="N21" s="25">
        <v>1</v>
      </c>
      <c r="O21" s="25">
        <v>2</v>
      </c>
      <c r="P21" s="25">
        <v>2</v>
      </c>
      <c r="Q21" s="25">
        <v>3</v>
      </c>
      <c r="R21" s="25">
        <v>3</v>
      </c>
      <c r="S21" s="25"/>
      <c r="T21" s="25"/>
      <c r="U21" s="25">
        <v>1</v>
      </c>
      <c r="V21" s="25">
        <v>1</v>
      </c>
      <c r="W21" s="25">
        <v>1</v>
      </c>
      <c r="X21" s="25">
        <v>1</v>
      </c>
      <c r="Y21" s="25">
        <v>3</v>
      </c>
      <c r="Z21" s="25">
        <v>3</v>
      </c>
      <c r="AA21" s="25">
        <v>2</v>
      </c>
      <c r="AB21" s="25"/>
      <c r="AC21" s="25">
        <v>3</v>
      </c>
      <c r="AD21" s="25">
        <v>3</v>
      </c>
      <c r="AE21" s="25">
        <v>1</v>
      </c>
      <c r="AF21" s="25">
        <v>1</v>
      </c>
      <c r="AG21" s="25">
        <v>1</v>
      </c>
      <c r="AH21" s="25">
        <v>1</v>
      </c>
      <c r="AI21" s="25"/>
      <c r="AJ21" s="25"/>
      <c r="AK21" s="25">
        <v>22</v>
      </c>
      <c r="AL21" s="25">
        <v>22</v>
      </c>
      <c r="AM21" s="29">
        <v>20</v>
      </c>
      <c r="AN21" s="29">
        <v>2</v>
      </c>
    </row>
    <row r="22" spans="2:40">
      <c r="B22" s="25">
        <v>14</v>
      </c>
      <c r="C22" s="26">
        <v>5150900</v>
      </c>
      <c r="D22" s="27" t="s">
        <v>58</v>
      </c>
      <c r="E22" s="34">
        <v>13</v>
      </c>
      <c r="F22" s="25">
        <v>9</v>
      </c>
      <c r="G22" s="25">
        <v>3</v>
      </c>
      <c r="H22" s="25">
        <v>3</v>
      </c>
      <c r="I22" s="25">
        <v>10</v>
      </c>
      <c r="J22" s="25">
        <v>6</v>
      </c>
      <c r="K22" s="25">
        <v>1</v>
      </c>
      <c r="L22" s="25"/>
      <c r="M22" s="25"/>
      <c r="N22" s="25"/>
      <c r="O22" s="25"/>
      <c r="P22" s="25"/>
      <c r="Q22" s="25"/>
      <c r="R22" s="25"/>
      <c r="S22" s="25"/>
      <c r="T22" s="25"/>
      <c r="U22" s="25">
        <v>2</v>
      </c>
      <c r="V22" s="25">
        <v>1</v>
      </c>
      <c r="W22" s="25"/>
      <c r="X22" s="25"/>
      <c r="Y22" s="25"/>
      <c r="Z22" s="25"/>
      <c r="AA22" s="25">
        <v>2</v>
      </c>
      <c r="AB22" s="25">
        <v>1</v>
      </c>
      <c r="AC22" s="25"/>
      <c r="AD22" s="25"/>
      <c r="AE22" s="25"/>
      <c r="AF22" s="25"/>
      <c r="AG22" s="25">
        <v>1</v>
      </c>
      <c r="AH22" s="25">
        <v>1</v>
      </c>
      <c r="AI22" s="25"/>
      <c r="AJ22" s="25"/>
      <c r="AK22" s="25">
        <v>7</v>
      </c>
      <c r="AL22" s="25">
        <v>6</v>
      </c>
      <c r="AM22" s="27">
        <v>4</v>
      </c>
      <c r="AN22" s="27">
        <v>2</v>
      </c>
    </row>
    <row r="23" spans="2:40">
      <c r="B23" s="25">
        <v>15</v>
      </c>
      <c r="C23" s="26">
        <v>5151000</v>
      </c>
      <c r="D23" s="27" t="s">
        <v>59</v>
      </c>
      <c r="E23" s="34">
        <v>15</v>
      </c>
      <c r="F23" s="25">
        <v>11</v>
      </c>
      <c r="G23" s="25">
        <v>3</v>
      </c>
      <c r="H23" s="25">
        <v>2</v>
      </c>
      <c r="I23" s="25">
        <v>12</v>
      </c>
      <c r="J23" s="25">
        <v>9</v>
      </c>
      <c r="K23" s="25"/>
      <c r="L23" s="25"/>
      <c r="M23" s="25"/>
      <c r="N23" s="25"/>
      <c r="O23" s="25"/>
      <c r="P23" s="25"/>
      <c r="Q23" s="25"/>
      <c r="R23" s="25"/>
      <c r="S23" s="25"/>
      <c r="T23" s="25"/>
      <c r="U23" s="25"/>
      <c r="V23" s="25"/>
      <c r="W23" s="25"/>
      <c r="X23" s="25"/>
      <c r="Y23" s="25">
        <v>2</v>
      </c>
      <c r="Z23" s="25"/>
      <c r="AA23" s="25">
        <v>1</v>
      </c>
      <c r="AB23" s="25"/>
      <c r="AC23" s="25">
        <v>2</v>
      </c>
      <c r="AD23" s="25">
        <v>2</v>
      </c>
      <c r="AE23" s="25">
        <v>1</v>
      </c>
      <c r="AF23" s="25">
        <v>1</v>
      </c>
      <c r="AG23" s="25">
        <v>1</v>
      </c>
      <c r="AH23" s="25"/>
      <c r="AI23" s="25"/>
      <c r="AJ23" s="25"/>
      <c r="AK23" s="25">
        <v>8</v>
      </c>
      <c r="AL23" s="25">
        <v>8</v>
      </c>
      <c r="AM23" s="29">
        <v>6</v>
      </c>
      <c r="AN23" s="29">
        <v>2</v>
      </c>
    </row>
    <row r="24" spans="2:40">
      <c r="B24" s="25">
        <v>16</v>
      </c>
      <c r="C24" s="26">
        <v>5151000</v>
      </c>
      <c r="D24" s="27" t="s">
        <v>60</v>
      </c>
      <c r="E24" s="34">
        <v>9</v>
      </c>
      <c r="F24" s="25">
        <v>5</v>
      </c>
      <c r="G24" s="25">
        <v>2</v>
      </c>
      <c r="H24" s="25">
        <v>1</v>
      </c>
      <c r="I24" s="25">
        <v>7</v>
      </c>
      <c r="J24" s="25">
        <v>4</v>
      </c>
      <c r="K24" s="25">
        <v>3</v>
      </c>
      <c r="L24" s="25"/>
      <c r="M24" s="25">
        <v>1</v>
      </c>
      <c r="N24" s="25">
        <v>1</v>
      </c>
      <c r="O24" s="25"/>
      <c r="P24" s="25"/>
      <c r="Q24" s="25">
        <v>1</v>
      </c>
      <c r="R24" s="25">
        <v>1</v>
      </c>
      <c r="S24" s="25"/>
      <c r="T24" s="25"/>
      <c r="U24" s="25"/>
      <c r="V24" s="25"/>
      <c r="W24" s="25"/>
      <c r="X24" s="25"/>
      <c r="Y24" s="25">
        <v>2</v>
      </c>
      <c r="Z24" s="25">
        <v>2</v>
      </c>
      <c r="AA24" s="25">
        <v>1</v>
      </c>
      <c r="AB24" s="25"/>
      <c r="AC24" s="25"/>
      <c r="AD24" s="25"/>
      <c r="AE24" s="25">
        <v>1</v>
      </c>
      <c r="AF24" s="25">
        <v>1</v>
      </c>
      <c r="AG24" s="25"/>
      <c r="AH24" s="25"/>
      <c r="AI24" s="25"/>
      <c r="AJ24" s="25"/>
      <c r="AK24" s="25"/>
      <c r="AL24" s="25"/>
      <c r="AM24" s="27"/>
      <c r="AN24" s="27"/>
    </row>
    <row r="25" spans="2:40">
      <c r="B25" s="25">
        <v>17</v>
      </c>
      <c r="C25" s="26">
        <v>5151100</v>
      </c>
      <c r="D25" s="27" t="s">
        <v>61</v>
      </c>
      <c r="E25" s="34">
        <v>16</v>
      </c>
      <c r="F25" s="25">
        <v>5</v>
      </c>
      <c r="G25" s="25">
        <v>4</v>
      </c>
      <c r="H25" s="25">
        <v>1</v>
      </c>
      <c r="I25" s="25">
        <v>12</v>
      </c>
      <c r="J25" s="25">
        <v>4</v>
      </c>
      <c r="K25" s="25"/>
      <c r="L25" s="25"/>
      <c r="M25" s="25">
        <v>1</v>
      </c>
      <c r="N25" s="25"/>
      <c r="O25" s="25"/>
      <c r="P25" s="25"/>
      <c r="Q25" s="25">
        <v>1</v>
      </c>
      <c r="R25" s="25">
        <v>1</v>
      </c>
      <c r="S25" s="25"/>
      <c r="T25" s="25"/>
      <c r="U25" s="25"/>
      <c r="V25" s="25"/>
      <c r="W25" s="25"/>
      <c r="X25" s="25"/>
      <c r="Y25" s="25">
        <v>1</v>
      </c>
      <c r="Z25" s="25"/>
      <c r="AA25" s="25">
        <v>2</v>
      </c>
      <c r="AB25" s="25"/>
      <c r="AC25" s="25">
        <v>3</v>
      </c>
      <c r="AD25" s="25">
        <v>1</v>
      </c>
      <c r="AE25" s="25"/>
      <c r="AF25" s="25"/>
      <c r="AG25" s="25">
        <v>2</v>
      </c>
      <c r="AH25" s="25"/>
      <c r="AI25" s="25"/>
      <c r="AJ25" s="25"/>
      <c r="AK25" s="25">
        <v>6</v>
      </c>
      <c r="AL25" s="25">
        <v>3</v>
      </c>
      <c r="AM25" s="29">
        <v>2</v>
      </c>
      <c r="AN25" s="29">
        <v>1</v>
      </c>
    </row>
    <row r="26" spans="2:40">
      <c r="B26" s="25">
        <v>18</v>
      </c>
      <c r="C26" s="26">
        <v>5151200</v>
      </c>
      <c r="D26" s="27" t="s">
        <v>62</v>
      </c>
      <c r="E26" s="34">
        <v>8</v>
      </c>
      <c r="F26" s="25">
        <v>7</v>
      </c>
      <c r="G26" s="25">
        <v>1</v>
      </c>
      <c r="H26" s="25">
        <v>1</v>
      </c>
      <c r="I26" s="25">
        <v>7</v>
      </c>
      <c r="J26" s="25">
        <v>6</v>
      </c>
      <c r="K26" s="25"/>
      <c r="L26" s="25"/>
      <c r="M26" s="25"/>
      <c r="N26" s="25"/>
      <c r="O26" s="25"/>
      <c r="P26" s="25"/>
      <c r="Q26" s="25"/>
      <c r="R26" s="25"/>
      <c r="S26" s="25">
        <v>1</v>
      </c>
      <c r="T26" s="25"/>
      <c r="U26" s="25">
        <v>1</v>
      </c>
      <c r="V26" s="25">
        <v>1</v>
      </c>
      <c r="W26" s="25"/>
      <c r="X26" s="25"/>
      <c r="Y26" s="25">
        <v>1</v>
      </c>
      <c r="Z26" s="25">
        <v>1</v>
      </c>
      <c r="AA26" s="25"/>
      <c r="AB26" s="25"/>
      <c r="AC26" s="25">
        <v>1</v>
      </c>
      <c r="AD26" s="25">
        <v>1</v>
      </c>
      <c r="AE26" s="25"/>
      <c r="AF26" s="25"/>
      <c r="AG26" s="25"/>
      <c r="AH26" s="25"/>
      <c r="AI26" s="25"/>
      <c r="AJ26" s="25"/>
      <c r="AK26" s="25">
        <v>4</v>
      </c>
      <c r="AL26" s="25">
        <v>4</v>
      </c>
      <c r="AM26" s="29">
        <v>3</v>
      </c>
      <c r="AN26" s="29">
        <v>1</v>
      </c>
    </row>
    <row r="27" spans="2:40">
      <c r="B27" s="25">
        <v>19</v>
      </c>
      <c r="C27" s="26">
        <v>5151200</v>
      </c>
      <c r="D27" s="27" t="s">
        <v>63</v>
      </c>
      <c r="E27" s="34">
        <v>7</v>
      </c>
      <c r="F27" s="25">
        <v>5</v>
      </c>
      <c r="G27" s="25">
        <v>2</v>
      </c>
      <c r="H27" s="25">
        <v>1</v>
      </c>
      <c r="I27" s="25">
        <v>5</v>
      </c>
      <c r="J27" s="25">
        <v>4</v>
      </c>
      <c r="K27" s="25"/>
      <c r="L27" s="25"/>
      <c r="M27" s="25"/>
      <c r="N27" s="25"/>
      <c r="O27" s="25"/>
      <c r="P27" s="25"/>
      <c r="Q27" s="25"/>
      <c r="R27" s="25"/>
      <c r="S27" s="25"/>
      <c r="T27" s="25"/>
      <c r="U27" s="25"/>
      <c r="V27" s="25"/>
      <c r="W27" s="25"/>
      <c r="X27" s="25"/>
      <c r="Y27" s="25"/>
      <c r="Z27" s="25"/>
      <c r="AA27" s="25"/>
      <c r="AB27" s="25"/>
      <c r="AC27" s="25">
        <v>1</v>
      </c>
      <c r="AD27" s="25">
        <v>1</v>
      </c>
      <c r="AE27" s="25"/>
      <c r="AF27" s="25"/>
      <c r="AG27" s="25">
        <v>3</v>
      </c>
      <c r="AH27" s="25">
        <v>1</v>
      </c>
      <c r="AI27" s="25"/>
      <c r="AJ27" s="25"/>
      <c r="AK27" s="25">
        <v>3</v>
      </c>
      <c r="AL27" s="25">
        <v>3</v>
      </c>
      <c r="AM27" s="29">
        <v>2</v>
      </c>
      <c r="AN27" s="29">
        <v>1</v>
      </c>
    </row>
    <row r="28" spans="2:40">
      <c r="B28" s="25">
        <v>20</v>
      </c>
      <c r="C28" s="26">
        <v>5151200</v>
      </c>
      <c r="D28" s="27" t="s">
        <v>64</v>
      </c>
      <c r="E28" s="34">
        <v>6</v>
      </c>
      <c r="F28" s="25">
        <v>2</v>
      </c>
      <c r="G28" s="25">
        <v>1</v>
      </c>
      <c r="H28" s="25">
        <v>0</v>
      </c>
      <c r="I28" s="25">
        <v>5</v>
      </c>
      <c r="J28" s="25">
        <v>2</v>
      </c>
      <c r="K28" s="25"/>
      <c r="L28" s="25"/>
      <c r="M28" s="25"/>
      <c r="N28" s="25"/>
      <c r="O28" s="25"/>
      <c r="P28" s="25"/>
      <c r="Q28" s="25"/>
      <c r="R28" s="25"/>
      <c r="S28" s="25"/>
      <c r="T28" s="25"/>
      <c r="U28" s="25"/>
      <c r="V28" s="25"/>
      <c r="W28" s="25">
        <v>1</v>
      </c>
      <c r="X28" s="25">
        <v>1</v>
      </c>
      <c r="Y28" s="25"/>
      <c r="Z28" s="25"/>
      <c r="AA28" s="25">
        <v>1</v>
      </c>
      <c r="AB28" s="25"/>
      <c r="AC28" s="25">
        <v>1</v>
      </c>
      <c r="AD28" s="25">
        <v>1</v>
      </c>
      <c r="AE28" s="25"/>
      <c r="AF28" s="25"/>
      <c r="AG28" s="25"/>
      <c r="AH28" s="25"/>
      <c r="AI28" s="25"/>
      <c r="AJ28" s="25"/>
      <c r="AK28" s="25">
        <v>3</v>
      </c>
      <c r="AL28" s="25">
        <v>1</v>
      </c>
      <c r="AM28" s="29">
        <v>1</v>
      </c>
      <c r="AN28" s="29"/>
    </row>
    <row r="29" spans="2:40">
      <c r="B29" s="27"/>
      <c r="C29" s="27"/>
      <c r="D29" s="34" t="s">
        <v>48</v>
      </c>
      <c r="E29" s="34">
        <v>345</v>
      </c>
      <c r="F29" s="34">
        <v>226</v>
      </c>
      <c r="G29" s="34">
        <v>69</v>
      </c>
      <c r="H29" s="34">
        <v>48</v>
      </c>
      <c r="I29" s="34">
        <v>276</v>
      </c>
      <c r="J29" s="34">
        <v>178</v>
      </c>
      <c r="K29" s="34">
        <v>12</v>
      </c>
      <c r="L29" s="34">
        <v>3</v>
      </c>
      <c r="M29" s="34">
        <v>13</v>
      </c>
      <c r="N29" s="34">
        <v>6</v>
      </c>
      <c r="O29" s="34">
        <v>8</v>
      </c>
      <c r="P29" s="34">
        <v>5</v>
      </c>
      <c r="Q29" s="34">
        <v>11</v>
      </c>
      <c r="R29" s="34">
        <v>8</v>
      </c>
      <c r="S29" s="34">
        <v>10</v>
      </c>
      <c r="T29" s="34">
        <v>4</v>
      </c>
      <c r="U29" s="34">
        <v>9</v>
      </c>
      <c r="V29" s="34">
        <v>5</v>
      </c>
      <c r="W29" s="34">
        <v>6</v>
      </c>
      <c r="X29" s="34">
        <v>4</v>
      </c>
      <c r="Y29" s="34">
        <v>16</v>
      </c>
      <c r="Z29" s="34">
        <v>8</v>
      </c>
      <c r="AA29" s="34">
        <v>33</v>
      </c>
      <c r="AB29" s="34">
        <v>16</v>
      </c>
      <c r="AC29" s="34">
        <v>31</v>
      </c>
      <c r="AD29" s="34">
        <v>21</v>
      </c>
      <c r="AE29" s="34">
        <v>8</v>
      </c>
      <c r="AF29" s="34">
        <v>4</v>
      </c>
      <c r="AG29" s="34">
        <v>17</v>
      </c>
      <c r="AH29" s="34">
        <v>6</v>
      </c>
      <c r="AI29" s="34">
        <v>2</v>
      </c>
      <c r="AJ29" s="34">
        <v>0</v>
      </c>
      <c r="AK29" s="34">
        <v>169</v>
      </c>
      <c r="AL29" s="34">
        <v>137</v>
      </c>
      <c r="AM29" s="34"/>
      <c r="AN29" s="34">
        <v>27</v>
      </c>
    </row>
    <row r="31" spans="2:40">
      <c r="B31" s="56" t="s">
        <v>25</v>
      </c>
      <c r="C31" s="56" t="s">
        <v>26</v>
      </c>
      <c r="D31" s="56" t="s">
        <v>27</v>
      </c>
      <c r="E31" s="57" t="s">
        <v>28</v>
      </c>
      <c r="F31" s="58" t="s">
        <v>29</v>
      </c>
      <c r="G31" s="59" t="s">
        <v>30</v>
      </c>
      <c r="H31" s="59"/>
      <c r="I31" s="59"/>
      <c r="J31" s="59"/>
      <c r="K31" s="53" t="s">
        <v>46</v>
      </c>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row>
    <row r="32" spans="2:40" ht="108">
      <c r="B32" s="56"/>
      <c r="C32" s="56"/>
      <c r="D32" s="56"/>
      <c r="E32" s="57"/>
      <c r="F32" s="58"/>
      <c r="G32" s="22" t="s">
        <v>31</v>
      </c>
      <c r="H32" s="33" t="s">
        <v>29</v>
      </c>
      <c r="I32" s="32" t="s">
        <v>32</v>
      </c>
      <c r="J32" s="33" t="s">
        <v>29</v>
      </c>
      <c r="K32" s="32" t="s">
        <v>33</v>
      </c>
      <c r="L32" s="33" t="s">
        <v>29</v>
      </c>
      <c r="M32" s="32" t="s">
        <v>34</v>
      </c>
      <c r="N32" s="33" t="s">
        <v>29</v>
      </c>
      <c r="O32" s="32" t="s">
        <v>35</v>
      </c>
      <c r="P32" s="33" t="s">
        <v>29</v>
      </c>
      <c r="Q32" s="32" t="s">
        <v>36</v>
      </c>
      <c r="R32" s="33" t="s">
        <v>29</v>
      </c>
      <c r="S32" s="32" t="s">
        <v>37</v>
      </c>
      <c r="T32" s="33" t="s">
        <v>29</v>
      </c>
      <c r="U32" s="32" t="s">
        <v>38</v>
      </c>
      <c r="V32" s="33" t="s">
        <v>29</v>
      </c>
      <c r="W32" s="32" t="s">
        <v>39</v>
      </c>
      <c r="X32" s="33" t="s">
        <v>29</v>
      </c>
      <c r="Y32" s="32" t="s">
        <v>40</v>
      </c>
      <c r="Z32" s="33" t="s">
        <v>29</v>
      </c>
      <c r="AA32" s="32" t="s">
        <v>41</v>
      </c>
      <c r="AB32" s="33" t="s">
        <v>29</v>
      </c>
      <c r="AC32" s="32" t="s">
        <v>42</v>
      </c>
      <c r="AD32" s="33" t="s">
        <v>29</v>
      </c>
      <c r="AE32" s="32" t="s">
        <v>43</v>
      </c>
      <c r="AF32" s="33" t="s">
        <v>29</v>
      </c>
      <c r="AG32" s="32" t="s">
        <v>44</v>
      </c>
      <c r="AH32" s="33" t="s">
        <v>29</v>
      </c>
      <c r="AI32" s="32" t="s">
        <v>45</v>
      </c>
      <c r="AJ32" s="33" t="s">
        <v>29</v>
      </c>
      <c r="AK32" s="32" t="s">
        <v>47</v>
      </c>
      <c r="AL32" s="33" t="s">
        <v>29</v>
      </c>
    </row>
    <row r="33" spans="2:38">
      <c r="B33" s="25">
        <v>1</v>
      </c>
      <c r="C33" s="26"/>
      <c r="D33" s="27" t="s">
        <v>70</v>
      </c>
      <c r="E33" s="34">
        <v>5</v>
      </c>
      <c r="F33" s="25">
        <v>0</v>
      </c>
      <c r="G33" s="25">
        <v>1</v>
      </c>
      <c r="H33" s="25">
        <v>0</v>
      </c>
      <c r="I33" s="25">
        <v>4</v>
      </c>
      <c r="J33" s="25">
        <v>0</v>
      </c>
      <c r="K33" s="25"/>
      <c r="L33" s="25"/>
      <c r="M33" s="25"/>
      <c r="N33" s="25"/>
      <c r="O33" s="25"/>
      <c r="P33" s="25"/>
      <c r="Q33" s="25"/>
      <c r="R33" s="25"/>
      <c r="S33" s="25"/>
      <c r="T33" s="25"/>
      <c r="U33" s="25"/>
      <c r="V33" s="25"/>
      <c r="W33" s="25"/>
      <c r="X33" s="25"/>
      <c r="Y33" s="25">
        <v>2</v>
      </c>
      <c r="Z33" s="25"/>
      <c r="AA33" s="25"/>
      <c r="AB33" s="25"/>
      <c r="AC33" s="25"/>
      <c r="AD33" s="25"/>
      <c r="AE33" s="25"/>
      <c r="AF33" s="25"/>
      <c r="AG33" s="25"/>
      <c r="AH33" s="25"/>
      <c r="AI33" s="25"/>
      <c r="AJ33" s="25"/>
      <c r="AK33" s="25">
        <v>1</v>
      </c>
      <c r="AL33" s="25"/>
    </row>
    <row r="34" spans="2:38">
      <c r="B34" s="25">
        <v>2</v>
      </c>
      <c r="C34" s="26" t="s">
        <v>72</v>
      </c>
      <c r="D34" s="27" t="s">
        <v>71</v>
      </c>
      <c r="E34" s="34">
        <v>6</v>
      </c>
      <c r="F34" s="25">
        <v>4</v>
      </c>
      <c r="G34" s="25">
        <v>1</v>
      </c>
      <c r="H34" s="25">
        <v>1</v>
      </c>
      <c r="I34" s="25">
        <v>5</v>
      </c>
      <c r="J34" s="25">
        <v>3</v>
      </c>
      <c r="K34" s="25"/>
      <c r="L34" s="25"/>
      <c r="M34" s="25"/>
      <c r="N34" s="25"/>
      <c r="O34" s="25"/>
      <c r="P34" s="25"/>
      <c r="Q34" s="25"/>
      <c r="R34" s="25"/>
      <c r="S34" s="25">
        <v>1</v>
      </c>
      <c r="T34" s="25">
        <v>1</v>
      </c>
      <c r="U34" s="25"/>
      <c r="V34" s="25"/>
      <c r="W34" s="25"/>
      <c r="X34" s="25"/>
      <c r="Y34" s="25"/>
      <c r="Z34" s="25"/>
      <c r="AA34" s="25"/>
      <c r="AB34" s="25"/>
      <c r="AC34" s="25"/>
      <c r="AD34" s="25"/>
      <c r="AE34" s="25">
        <v>2</v>
      </c>
      <c r="AF34" s="25"/>
      <c r="AG34" s="25"/>
      <c r="AH34" s="25"/>
      <c r="AI34" s="25"/>
      <c r="AJ34" s="25"/>
      <c r="AK34" s="25">
        <v>5</v>
      </c>
      <c r="AL34" s="25">
        <v>3</v>
      </c>
    </row>
    <row r="35" spans="2:38">
      <c r="B35" s="25">
        <v>3</v>
      </c>
      <c r="C35" s="26" t="s">
        <v>74</v>
      </c>
      <c r="D35" s="27" t="s">
        <v>73</v>
      </c>
      <c r="E35" s="34">
        <v>3</v>
      </c>
      <c r="F35" s="25">
        <v>1</v>
      </c>
      <c r="G35" s="25">
        <v>1</v>
      </c>
      <c r="H35" s="25">
        <v>0</v>
      </c>
      <c r="I35" s="25">
        <v>2</v>
      </c>
      <c r="J35" s="25">
        <v>1</v>
      </c>
      <c r="K35" s="25"/>
      <c r="L35" s="25"/>
      <c r="M35" s="25"/>
      <c r="N35" s="25"/>
      <c r="O35" s="25"/>
      <c r="P35" s="25"/>
      <c r="Q35" s="25">
        <v>1</v>
      </c>
      <c r="R35" s="25"/>
      <c r="S35" s="25"/>
      <c r="T35" s="25"/>
      <c r="U35" s="25"/>
      <c r="V35" s="25"/>
      <c r="W35" s="25"/>
      <c r="X35" s="25"/>
      <c r="Y35" s="25"/>
      <c r="Z35" s="25"/>
      <c r="AA35" s="25"/>
      <c r="AB35" s="25"/>
      <c r="AC35" s="25"/>
      <c r="AD35" s="25"/>
      <c r="AE35" s="25">
        <v>1</v>
      </c>
      <c r="AF35" s="25"/>
      <c r="AG35" s="25"/>
      <c r="AH35" s="25"/>
      <c r="AI35" s="25"/>
      <c r="AJ35" s="25"/>
      <c r="AK35" s="25">
        <v>1</v>
      </c>
      <c r="AL35" s="25">
        <v>1</v>
      </c>
    </row>
    <row r="36" spans="2:38">
      <c r="B36" s="25">
        <v>4</v>
      </c>
      <c r="C36" s="26" t="s">
        <v>76</v>
      </c>
      <c r="D36" s="27" t="s">
        <v>75</v>
      </c>
      <c r="E36" s="34">
        <v>2</v>
      </c>
      <c r="F36" s="25">
        <v>2</v>
      </c>
      <c r="G36" s="25">
        <v>1</v>
      </c>
      <c r="H36" s="25">
        <v>1</v>
      </c>
      <c r="I36" s="25">
        <v>1</v>
      </c>
      <c r="J36" s="25">
        <v>1</v>
      </c>
      <c r="K36" s="25"/>
      <c r="L36" s="25"/>
      <c r="M36" s="25">
        <v>1</v>
      </c>
      <c r="N36" s="25">
        <v>1</v>
      </c>
      <c r="O36" s="25"/>
      <c r="P36" s="25"/>
      <c r="Q36" s="25"/>
      <c r="R36" s="25"/>
      <c r="S36" s="25"/>
      <c r="T36" s="25"/>
      <c r="U36" s="25"/>
      <c r="V36" s="25"/>
      <c r="W36" s="25"/>
      <c r="X36" s="25"/>
      <c r="Y36" s="25"/>
      <c r="Z36" s="25"/>
      <c r="AA36" s="25"/>
      <c r="AB36" s="25"/>
      <c r="AC36" s="25"/>
      <c r="AD36" s="25"/>
      <c r="AE36" s="25"/>
      <c r="AF36" s="25"/>
      <c r="AG36" s="25"/>
      <c r="AH36" s="25"/>
      <c r="AI36" s="25"/>
      <c r="AJ36" s="25"/>
      <c r="AK36" s="25">
        <v>1</v>
      </c>
      <c r="AL36" s="25">
        <v>1</v>
      </c>
    </row>
    <row r="37" spans="2:38">
      <c r="B37" s="25">
        <v>5</v>
      </c>
      <c r="C37" s="26" t="s">
        <v>78</v>
      </c>
      <c r="D37" s="27" t="s">
        <v>77</v>
      </c>
      <c r="E37" s="34">
        <v>7</v>
      </c>
      <c r="F37" s="25">
        <v>3</v>
      </c>
      <c r="G37" s="25">
        <v>1</v>
      </c>
      <c r="H37" s="25">
        <v>0</v>
      </c>
      <c r="I37" s="25">
        <v>6</v>
      </c>
      <c r="J37" s="25">
        <v>3</v>
      </c>
      <c r="K37" s="25"/>
      <c r="L37" s="25"/>
      <c r="M37" s="25"/>
      <c r="N37" s="25"/>
      <c r="O37" s="25"/>
      <c r="P37" s="25"/>
      <c r="Q37" s="25"/>
      <c r="R37" s="25"/>
      <c r="S37" s="25"/>
      <c r="T37" s="25"/>
      <c r="U37" s="25">
        <v>1</v>
      </c>
      <c r="V37" s="25">
        <v>1</v>
      </c>
      <c r="W37" s="25">
        <v>1</v>
      </c>
      <c r="X37" s="25">
        <v>1</v>
      </c>
      <c r="Y37" s="25">
        <v>1</v>
      </c>
      <c r="Z37" s="25"/>
      <c r="AA37" s="25">
        <v>1</v>
      </c>
      <c r="AB37" s="25"/>
      <c r="AC37" s="25"/>
      <c r="AD37" s="25"/>
      <c r="AE37" s="25"/>
      <c r="AF37" s="25"/>
      <c r="AG37" s="25">
        <v>1</v>
      </c>
      <c r="AH37" s="25"/>
      <c r="AI37" s="25">
        <v>1</v>
      </c>
      <c r="AJ37" s="25">
        <v>1</v>
      </c>
      <c r="AK37" s="25">
        <v>1</v>
      </c>
      <c r="AL37" s="25"/>
    </row>
    <row r="38" spans="2:38">
      <c r="B38" s="25">
        <v>6</v>
      </c>
      <c r="C38" s="26" t="s">
        <v>80</v>
      </c>
      <c r="D38" s="27" t="s">
        <v>79</v>
      </c>
      <c r="E38" s="34">
        <v>9</v>
      </c>
      <c r="F38" s="25">
        <v>5</v>
      </c>
      <c r="G38" s="25"/>
      <c r="H38" s="25">
        <v>0</v>
      </c>
      <c r="I38" s="25">
        <v>9</v>
      </c>
      <c r="J38" s="25">
        <v>5</v>
      </c>
      <c r="K38" s="25">
        <v>2</v>
      </c>
      <c r="L38" s="25"/>
      <c r="M38" s="25"/>
      <c r="N38" s="25"/>
      <c r="O38" s="25"/>
      <c r="P38" s="25"/>
      <c r="Q38" s="25"/>
      <c r="R38" s="25"/>
      <c r="S38" s="25"/>
      <c r="T38" s="25"/>
      <c r="U38" s="25"/>
      <c r="V38" s="25"/>
      <c r="W38" s="25"/>
      <c r="X38" s="25"/>
      <c r="Y38" s="25"/>
      <c r="Z38" s="25"/>
      <c r="AA38" s="25"/>
      <c r="AB38" s="25"/>
      <c r="AC38" s="25">
        <v>1</v>
      </c>
      <c r="AD38" s="25">
        <v>1</v>
      </c>
      <c r="AE38" s="25"/>
      <c r="AF38" s="25"/>
      <c r="AG38" s="25"/>
      <c r="AH38" s="25"/>
      <c r="AI38" s="25"/>
      <c r="AJ38" s="25"/>
      <c r="AK38" s="25">
        <v>6</v>
      </c>
      <c r="AL38" s="25">
        <v>4</v>
      </c>
    </row>
    <row r="39" spans="2:38">
      <c r="B39" s="25">
        <v>7</v>
      </c>
      <c r="C39" s="26" t="s">
        <v>82</v>
      </c>
      <c r="D39" s="27" t="s">
        <v>81</v>
      </c>
      <c r="E39" s="34">
        <v>3</v>
      </c>
      <c r="F39" s="25">
        <v>2</v>
      </c>
      <c r="G39" s="25">
        <v>1</v>
      </c>
      <c r="H39" s="25">
        <v>0</v>
      </c>
      <c r="I39" s="25">
        <v>2</v>
      </c>
      <c r="J39" s="25">
        <v>2</v>
      </c>
      <c r="K39" s="25"/>
      <c r="L39" s="25"/>
      <c r="M39" s="25"/>
      <c r="N39" s="25"/>
      <c r="O39" s="25"/>
      <c r="P39" s="25"/>
      <c r="Q39" s="25"/>
      <c r="R39" s="25"/>
      <c r="S39" s="25"/>
      <c r="T39" s="25"/>
      <c r="U39" s="25"/>
      <c r="V39" s="25"/>
      <c r="W39" s="25"/>
      <c r="X39" s="25"/>
      <c r="Y39" s="25">
        <v>1</v>
      </c>
      <c r="Z39" s="25"/>
      <c r="AA39" s="25"/>
      <c r="AB39" s="25"/>
      <c r="AC39" s="25">
        <v>1</v>
      </c>
      <c r="AD39" s="25">
        <v>1</v>
      </c>
      <c r="AE39" s="25"/>
      <c r="AF39" s="25"/>
      <c r="AG39" s="25"/>
      <c r="AH39" s="25"/>
      <c r="AI39" s="25"/>
      <c r="AJ39" s="25"/>
      <c r="AK39" s="25">
        <v>1</v>
      </c>
      <c r="AL39" s="25">
        <v>1</v>
      </c>
    </row>
    <row r="40" spans="2:38">
      <c r="B40" s="25">
        <v>8</v>
      </c>
      <c r="C40" s="26" t="s">
        <v>84</v>
      </c>
      <c r="D40" s="27" t="s">
        <v>83</v>
      </c>
      <c r="E40" s="34">
        <v>3</v>
      </c>
      <c r="F40" s="25">
        <v>0</v>
      </c>
      <c r="G40" s="25"/>
      <c r="H40" s="25">
        <v>0</v>
      </c>
      <c r="I40" s="25">
        <v>3</v>
      </c>
      <c r="J40" s="25">
        <v>0</v>
      </c>
      <c r="K40" s="25"/>
      <c r="L40" s="25"/>
      <c r="M40" s="25"/>
      <c r="N40" s="25"/>
      <c r="O40" s="25"/>
      <c r="P40" s="25"/>
      <c r="Q40" s="25"/>
      <c r="R40" s="25"/>
      <c r="S40" s="25">
        <v>1</v>
      </c>
      <c r="T40" s="25"/>
      <c r="U40" s="25"/>
      <c r="V40" s="25"/>
      <c r="W40" s="25"/>
      <c r="X40" s="25"/>
      <c r="Y40" s="25">
        <v>1</v>
      </c>
      <c r="Z40" s="25"/>
      <c r="AA40" s="25"/>
      <c r="AB40" s="25"/>
      <c r="AC40" s="25"/>
      <c r="AD40" s="25"/>
      <c r="AE40" s="25">
        <v>1</v>
      </c>
      <c r="AF40" s="25"/>
      <c r="AG40" s="25"/>
      <c r="AH40" s="25"/>
      <c r="AI40" s="25"/>
      <c r="AJ40" s="25"/>
      <c r="AK40" s="25">
        <v>1</v>
      </c>
      <c r="AL40" s="25"/>
    </row>
    <row r="41" spans="2:38">
      <c r="B41" s="25">
        <v>9</v>
      </c>
      <c r="C41" s="26" t="s">
        <v>86</v>
      </c>
      <c r="D41" s="27" t="s">
        <v>85</v>
      </c>
      <c r="E41" s="34">
        <v>8</v>
      </c>
      <c r="F41" s="25">
        <v>2</v>
      </c>
      <c r="G41" s="25">
        <v>2</v>
      </c>
      <c r="H41" s="25">
        <v>0</v>
      </c>
      <c r="I41" s="25">
        <v>6</v>
      </c>
      <c r="J41" s="25">
        <v>2</v>
      </c>
      <c r="K41" s="25"/>
      <c r="L41" s="25"/>
      <c r="M41" s="25"/>
      <c r="N41" s="25"/>
      <c r="O41" s="25"/>
      <c r="P41" s="25"/>
      <c r="Q41" s="25"/>
      <c r="R41" s="25"/>
      <c r="S41" s="25"/>
      <c r="T41" s="25"/>
      <c r="U41" s="25"/>
      <c r="V41" s="25"/>
      <c r="W41" s="25"/>
      <c r="X41" s="25"/>
      <c r="Y41" s="25">
        <v>1</v>
      </c>
      <c r="Z41" s="25"/>
      <c r="AA41" s="25">
        <v>2</v>
      </c>
      <c r="AB41" s="25"/>
      <c r="AC41" s="25"/>
      <c r="AD41" s="25"/>
      <c r="AE41" s="25"/>
      <c r="AF41" s="25"/>
      <c r="AG41" s="25"/>
      <c r="AH41" s="25"/>
      <c r="AI41" s="25"/>
      <c r="AJ41" s="25"/>
      <c r="AK41" s="25">
        <v>5</v>
      </c>
      <c r="AL41" s="25">
        <v>2</v>
      </c>
    </row>
    <row r="42" spans="2:38">
      <c r="B42" s="25">
        <v>10</v>
      </c>
      <c r="C42" s="26" t="s">
        <v>88</v>
      </c>
      <c r="D42" s="27" t="s">
        <v>87</v>
      </c>
      <c r="E42" s="34">
        <v>3</v>
      </c>
      <c r="F42" s="25">
        <v>0</v>
      </c>
      <c r="G42" s="25">
        <v>1</v>
      </c>
      <c r="H42" s="25">
        <v>0</v>
      </c>
      <c r="I42" s="25">
        <v>2</v>
      </c>
      <c r="J42" s="25">
        <v>0</v>
      </c>
      <c r="K42" s="25">
        <v>1</v>
      </c>
      <c r="L42" s="25"/>
      <c r="M42" s="25"/>
      <c r="N42" s="25"/>
      <c r="O42" s="25"/>
      <c r="P42" s="25"/>
      <c r="Q42" s="25"/>
      <c r="R42" s="25"/>
      <c r="S42" s="25">
        <v>1</v>
      </c>
      <c r="T42" s="25"/>
      <c r="U42" s="25">
        <v>1</v>
      </c>
      <c r="V42" s="25"/>
      <c r="W42" s="25">
        <v>1</v>
      </c>
      <c r="X42" s="25"/>
      <c r="Y42" s="25"/>
      <c r="Z42" s="25"/>
      <c r="AA42" s="25"/>
      <c r="AB42" s="25"/>
      <c r="AC42" s="25"/>
      <c r="AD42" s="25"/>
      <c r="AE42" s="25"/>
      <c r="AF42" s="25"/>
      <c r="AG42" s="25"/>
      <c r="AH42" s="25"/>
      <c r="AI42" s="25"/>
      <c r="AJ42" s="25"/>
      <c r="AK42" s="25"/>
      <c r="AL42" s="25"/>
    </row>
    <row r="43" spans="2:38">
      <c r="B43" s="25">
        <v>11</v>
      </c>
      <c r="C43" s="26" t="s">
        <v>90</v>
      </c>
      <c r="D43" s="27" t="s">
        <v>89</v>
      </c>
      <c r="E43" s="34">
        <v>3</v>
      </c>
      <c r="F43" s="25">
        <v>2</v>
      </c>
      <c r="G43" s="25">
        <v>1</v>
      </c>
      <c r="H43" s="25">
        <v>0</v>
      </c>
      <c r="I43" s="25">
        <v>2</v>
      </c>
      <c r="J43" s="25">
        <v>2</v>
      </c>
      <c r="K43" s="25"/>
      <c r="L43" s="25"/>
      <c r="M43" s="25"/>
      <c r="N43" s="25"/>
      <c r="O43" s="25"/>
      <c r="P43" s="25"/>
      <c r="Q43" s="25"/>
      <c r="R43" s="25"/>
      <c r="S43" s="25"/>
      <c r="T43" s="25"/>
      <c r="U43" s="25"/>
      <c r="V43" s="25"/>
      <c r="W43" s="25"/>
      <c r="X43" s="25"/>
      <c r="Y43" s="25"/>
      <c r="Z43" s="25"/>
      <c r="AA43" s="25"/>
      <c r="AB43" s="25"/>
      <c r="AC43" s="25"/>
      <c r="AD43" s="25"/>
      <c r="AE43" s="25">
        <v>1</v>
      </c>
      <c r="AF43" s="25"/>
      <c r="AG43" s="25"/>
      <c r="AH43" s="25"/>
      <c r="AI43" s="25"/>
      <c r="AJ43" s="25"/>
      <c r="AK43" s="25">
        <v>2</v>
      </c>
      <c r="AL43" s="25">
        <v>2</v>
      </c>
    </row>
    <row r="44" spans="2:38">
      <c r="B44" s="25">
        <v>12</v>
      </c>
      <c r="C44" s="26" t="s">
        <v>92</v>
      </c>
      <c r="D44" s="27" t="s">
        <v>91</v>
      </c>
      <c r="E44" s="34">
        <v>3</v>
      </c>
      <c r="F44" s="25">
        <v>0</v>
      </c>
      <c r="G44" s="25">
        <v>1</v>
      </c>
      <c r="H44" s="25">
        <v>0</v>
      </c>
      <c r="I44" s="25">
        <v>2</v>
      </c>
      <c r="J44" s="25">
        <v>0</v>
      </c>
      <c r="K44" s="25">
        <v>1</v>
      </c>
      <c r="L44" s="25"/>
      <c r="M44" s="25"/>
      <c r="N44" s="25"/>
      <c r="O44" s="25"/>
      <c r="P44" s="25"/>
      <c r="Q44" s="25"/>
      <c r="R44" s="25"/>
      <c r="S44" s="25">
        <v>1</v>
      </c>
      <c r="T44" s="25"/>
      <c r="U44" s="25"/>
      <c r="V44" s="25"/>
      <c r="W44" s="25"/>
      <c r="X44" s="25"/>
      <c r="Y44" s="25"/>
      <c r="Z44" s="25"/>
      <c r="AA44" s="25"/>
      <c r="AB44" s="25"/>
      <c r="AC44" s="25"/>
      <c r="AD44" s="25"/>
      <c r="AE44" s="25"/>
      <c r="AF44" s="25"/>
      <c r="AG44" s="25"/>
      <c r="AH44" s="25"/>
      <c r="AI44" s="25"/>
      <c r="AJ44" s="25"/>
      <c r="AK44" s="25">
        <v>1</v>
      </c>
      <c r="AL44" s="25"/>
    </row>
    <row r="45" spans="2:38">
      <c r="B45" s="25">
        <v>13</v>
      </c>
      <c r="C45" s="26" t="s">
        <v>94</v>
      </c>
      <c r="D45" s="27" t="s">
        <v>93</v>
      </c>
      <c r="E45" s="34">
        <v>4</v>
      </c>
      <c r="F45" s="25">
        <v>1</v>
      </c>
      <c r="G45" s="25"/>
      <c r="H45" s="25">
        <v>0</v>
      </c>
      <c r="I45" s="25">
        <v>4</v>
      </c>
      <c r="J45" s="25">
        <v>1</v>
      </c>
      <c r="K45" s="25">
        <v>1</v>
      </c>
      <c r="L45" s="25"/>
      <c r="M45" s="25"/>
      <c r="N45" s="25"/>
      <c r="O45" s="25"/>
      <c r="P45" s="25"/>
      <c r="Q45" s="25"/>
      <c r="R45" s="25"/>
      <c r="S45" s="25"/>
      <c r="T45" s="25"/>
      <c r="U45" s="25"/>
      <c r="V45" s="25"/>
      <c r="W45" s="25"/>
      <c r="X45" s="25"/>
      <c r="Y45" s="25"/>
      <c r="Z45" s="25"/>
      <c r="AA45" s="25">
        <v>1</v>
      </c>
      <c r="AB45" s="25"/>
      <c r="AC45" s="25">
        <v>1</v>
      </c>
      <c r="AD45" s="25"/>
      <c r="AE45" s="25"/>
      <c r="AF45" s="25"/>
      <c r="AG45" s="25"/>
      <c r="AH45" s="25"/>
      <c r="AI45" s="25"/>
      <c r="AJ45" s="25"/>
      <c r="AK45" s="25">
        <v>1</v>
      </c>
      <c r="AL45" s="25">
        <v>1</v>
      </c>
    </row>
    <row r="46" spans="2:38">
      <c r="B46" s="25">
        <v>14</v>
      </c>
      <c r="C46" s="26" t="s">
        <v>96</v>
      </c>
      <c r="D46" s="27" t="s">
        <v>95</v>
      </c>
      <c r="E46" s="34">
        <v>3</v>
      </c>
      <c r="F46" s="25">
        <v>1</v>
      </c>
      <c r="G46" s="25">
        <v>1</v>
      </c>
      <c r="H46" s="25">
        <v>1</v>
      </c>
      <c r="I46" s="25">
        <v>2</v>
      </c>
      <c r="J46" s="25">
        <v>0</v>
      </c>
      <c r="K46" s="25"/>
      <c r="L46" s="25"/>
      <c r="M46" s="25"/>
      <c r="N46" s="25"/>
      <c r="O46" s="25"/>
      <c r="P46" s="25"/>
      <c r="Q46" s="25"/>
      <c r="R46" s="25"/>
      <c r="S46" s="25"/>
      <c r="T46" s="25"/>
      <c r="U46" s="25"/>
      <c r="V46" s="25"/>
      <c r="W46" s="25"/>
      <c r="X46" s="25"/>
      <c r="Y46" s="25"/>
      <c r="Z46" s="25"/>
      <c r="AA46" s="25">
        <v>1</v>
      </c>
      <c r="AB46" s="25"/>
      <c r="AC46" s="25">
        <v>1</v>
      </c>
      <c r="AD46" s="25"/>
      <c r="AE46" s="25"/>
      <c r="AF46" s="25"/>
      <c r="AG46" s="25"/>
      <c r="AH46" s="25"/>
      <c r="AI46" s="25"/>
      <c r="AJ46" s="25"/>
      <c r="AK46" s="25">
        <v>1</v>
      </c>
      <c r="AL46" s="25">
        <v>1</v>
      </c>
    </row>
    <row r="47" spans="2:38">
      <c r="B47" s="27"/>
      <c r="C47" s="27"/>
      <c r="D47" s="27" t="s">
        <v>48</v>
      </c>
      <c r="E47" s="34">
        <v>62</v>
      </c>
      <c r="F47" s="34">
        <v>23</v>
      </c>
      <c r="G47" s="34">
        <v>12</v>
      </c>
      <c r="H47" s="34">
        <v>3</v>
      </c>
      <c r="I47" s="34">
        <v>50</v>
      </c>
      <c r="J47" s="34">
        <v>20</v>
      </c>
      <c r="K47" s="34">
        <f>SUM(K33:K46)</f>
        <v>5</v>
      </c>
      <c r="L47" s="34">
        <f t="shared" ref="L47:AL47" si="0">SUM(L33:L46)</f>
        <v>0</v>
      </c>
      <c r="M47" s="34">
        <f t="shared" si="0"/>
        <v>1</v>
      </c>
      <c r="N47" s="34">
        <f t="shared" si="0"/>
        <v>1</v>
      </c>
      <c r="O47" s="34">
        <f t="shared" si="0"/>
        <v>0</v>
      </c>
      <c r="P47" s="34">
        <f t="shared" si="0"/>
        <v>0</v>
      </c>
      <c r="Q47" s="34">
        <f t="shared" si="0"/>
        <v>1</v>
      </c>
      <c r="R47" s="34">
        <f t="shared" si="0"/>
        <v>0</v>
      </c>
      <c r="S47" s="34">
        <f t="shared" si="0"/>
        <v>4</v>
      </c>
      <c r="T47" s="34">
        <f t="shared" si="0"/>
        <v>1</v>
      </c>
      <c r="U47" s="34">
        <f t="shared" si="0"/>
        <v>2</v>
      </c>
      <c r="V47" s="34">
        <f t="shared" si="0"/>
        <v>1</v>
      </c>
      <c r="W47" s="34">
        <f t="shared" si="0"/>
        <v>2</v>
      </c>
      <c r="X47" s="34">
        <f t="shared" si="0"/>
        <v>1</v>
      </c>
      <c r="Y47" s="34">
        <f t="shared" si="0"/>
        <v>6</v>
      </c>
      <c r="Z47" s="34">
        <f t="shared" si="0"/>
        <v>0</v>
      </c>
      <c r="AA47" s="34">
        <f t="shared" si="0"/>
        <v>5</v>
      </c>
      <c r="AB47" s="34">
        <f t="shared" si="0"/>
        <v>0</v>
      </c>
      <c r="AC47" s="34">
        <f t="shared" si="0"/>
        <v>4</v>
      </c>
      <c r="AD47" s="34">
        <f t="shared" si="0"/>
        <v>2</v>
      </c>
      <c r="AE47" s="34">
        <f t="shared" si="0"/>
        <v>5</v>
      </c>
      <c r="AF47" s="34">
        <f t="shared" si="0"/>
        <v>0</v>
      </c>
      <c r="AG47" s="34">
        <f t="shared" si="0"/>
        <v>1</v>
      </c>
      <c r="AH47" s="34">
        <f t="shared" si="0"/>
        <v>0</v>
      </c>
      <c r="AI47" s="34">
        <f t="shared" si="0"/>
        <v>1</v>
      </c>
      <c r="AJ47" s="34">
        <f t="shared" si="0"/>
        <v>1</v>
      </c>
      <c r="AK47" s="34">
        <f t="shared" si="0"/>
        <v>27</v>
      </c>
      <c r="AL47" s="34">
        <f t="shared" si="0"/>
        <v>16</v>
      </c>
    </row>
  </sheetData>
  <mergeCells count="19">
    <mergeCell ref="G7:J7"/>
    <mergeCell ref="K7:AN7"/>
    <mergeCell ref="B31:B32"/>
    <mergeCell ref="C31:C32"/>
    <mergeCell ref="D31:D32"/>
    <mergeCell ref="E31:E32"/>
    <mergeCell ref="F31:F32"/>
    <mergeCell ref="G31:J31"/>
    <mergeCell ref="K31:AL31"/>
    <mergeCell ref="C1:AL1"/>
    <mergeCell ref="C2:AL2"/>
    <mergeCell ref="C3:AL3"/>
    <mergeCell ref="C4:AL4"/>
    <mergeCell ref="C5:AL5"/>
    <mergeCell ref="B7:B8"/>
    <mergeCell ref="C7:C8"/>
    <mergeCell ref="D7:D8"/>
    <mergeCell ref="E7:E8"/>
    <mergeCell ref="F7:F8"/>
  </mergeCells>
  <pageMargins left="0.70866141732283472" right="0.70866141732283472" top="0.74803149606299213" bottom="0.74803149606299213" header="0.31496062992125984" footer="0.31496062992125984"/>
  <pageSetup paperSize="9" scale="49" fitToHeight="3" orientation="landscape" verticalDpi="0" r:id="rId1"/>
</worksheet>
</file>

<file path=xl/worksheets/sheet8.xml><?xml version="1.0" encoding="utf-8"?>
<worksheet xmlns="http://schemas.openxmlformats.org/spreadsheetml/2006/main" xmlns:r="http://schemas.openxmlformats.org/officeDocument/2006/relationships">
  <sheetPr>
    <pageSetUpPr fitToPage="1"/>
  </sheetPr>
  <dimension ref="B1:BN29"/>
  <sheetViews>
    <sheetView topLeftCell="A4" zoomScale="85" zoomScaleNormal="85" workbookViewId="0">
      <selection activeCell="X6" sqref="X6"/>
    </sheetView>
  </sheetViews>
  <sheetFormatPr defaultRowHeight="15"/>
  <cols>
    <col min="1" max="1" width="1.5703125" style="20" customWidth="1"/>
    <col min="2" max="2" width="4" style="20" bestFit="1" customWidth="1"/>
    <col min="3" max="3" width="9" style="20" customWidth="1"/>
    <col min="4" max="4" width="52.28515625" style="20" customWidth="1"/>
    <col min="5" max="5" width="5.5703125" style="20" customWidth="1"/>
    <col min="6" max="6" width="5.42578125" style="20" customWidth="1"/>
    <col min="7" max="7" width="4.28515625" style="20" bestFit="1" customWidth="1"/>
    <col min="8" max="8" width="5.42578125" style="20" customWidth="1"/>
    <col min="9" max="9" width="3.85546875" style="20" bestFit="1" customWidth="1"/>
    <col min="10" max="10" width="5.7109375" style="20" customWidth="1"/>
    <col min="11" max="11" width="4.7109375" style="20" customWidth="1"/>
    <col min="12" max="12" width="5.42578125" style="20" customWidth="1"/>
    <col min="13" max="13" width="5.140625" style="20" hidden="1" customWidth="1"/>
    <col min="14" max="14" width="6.42578125" style="20" hidden="1" customWidth="1"/>
    <col min="15" max="15" width="4.7109375" style="20" customWidth="1"/>
    <col min="16" max="16" width="5.28515625" style="20" customWidth="1"/>
    <col min="17" max="17" width="5.28515625" style="20" hidden="1" customWidth="1"/>
    <col min="18" max="18" width="5.42578125" style="20" hidden="1" customWidth="1"/>
    <col min="19" max="19" width="4.42578125" style="20" customWidth="1"/>
    <col min="20" max="20" width="6" style="20" customWidth="1"/>
    <col min="21" max="21" width="7" style="20" hidden="1" customWidth="1"/>
    <col min="22" max="22" width="5.42578125" style="20" hidden="1" customWidth="1"/>
    <col min="23" max="23" width="4.42578125" style="20" customWidth="1"/>
    <col min="24" max="24" width="6.42578125" style="20" customWidth="1"/>
    <col min="25" max="25" width="6.42578125" style="20" hidden="1" customWidth="1"/>
    <col min="26" max="26" width="5.42578125" style="20" hidden="1" customWidth="1"/>
    <col min="27" max="27" width="4.85546875" style="20" customWidth="1"/>
    <col min="28" max="28" width="6.28515625" style="20" customWidth="1"/>
    <col min="29" max="29" width="6.28515625" style="20" hidden="1" customWidth="1"/>
    <col min="30" max="30" width="5.42578125" style="20" hidden="1" customWidth="1"/>
    <col min="31" max="31" width="5.7109375" style="20" customWidth="1"/>
    <col min="32" max="32" width="7.42578125" style="20" customWidth="1"/>
    <col min="33" max="33" width="7.42578125" style="20" hidden="1" customWidth="1"/>
    <col min="34" max="34" width="5.42578125" style="20" hidden="1" customWidth="1"/>
    <col min="35" max="35" width="5.85546875" style="20" customWidth="1"/>
    <col min="36" max="36" width="6.28515625" style="20" customWidth="1"/>
    <col min="37" max="37" width="6.28515625" style="20" hidden="1" customWidth="1"/>
    <col min="38" max="38" width="5.85546875" style="20" hidden="1" customWidth="1"/>
    <col min="39" max="39" width="5.7109375" style="20" customWidth="1"/>
    <col min="40" max="40" width="5.28515625" style="20" customWidth="1"/>
    <col min="41" max="41" width="5.28515625" style="20" hidden="1" customWidth="1"/>
    <col min="42" max="42" width="5.7109375" style="20" hidden="1" customWidth="1"/>
    <col min="43" max="43" width="5.85546875" style="20" customWidth="1"/>
    <col min="44" max="44" width="6.140625" style="20" customWidth="1"/>
    <col min="45" max="45" width="6.140625" style="20" hidden="1" customWidth="1"/>
    <col min="46" max="46" width="5.7109375" style="20" hidden="1" customWidth="1"/>
    <col min="47" max="47" width="5.140625" style="20" customWidth="1"/>
    <col min="48" max="48" width="6.5703125" style="20" customWidth="1"/>
    <col min="49" max="50" width="6.5703125" style="20" hidden="1" customWidth="1"/>
    <col min="51" max="51" width="6.7109375" style="20" bestFit="1" customWidth="1"/>
    <col min="52" max="52" width="7.140625" style="20" customWidth="1"/>
    <col min="53" max="54" width="7.140625" style="20" hidden="1" customWidth="1"/>
    <col min="55" max="55" width="6.85546875" style="20" customWidth="1"/>
    <col min="56" max="56" width="6" style="20" customWidth="1"/>
    <col min="57" max="58" width="6" style="20" hidden="1" customWidth="1"/>
    <col min="59" max="59" width="7.5703125" style="20" customWidth="1"/>
    <col min="60" max="60" width="7.28515625" style="20" customWidth="1"/>
    <col min="61" max="62" width="7.28515625" style="20" hidden="1" customWidth="1"/>
    <col min="63" max="63" width="7.140625" style="20" customWidth="1"/>
    <col min="64" max="64" width="5.42578125" style="20" customWidth="1"/>
    <col min="65" max="65" width="5.42578125" style="20" hidden="1" customWidth="1"/>
    <col min="66" max="66" width="5.7109375" style="20" hidden="1" customWidth="1"/>
    <col min="67" max="16384" width="9.140625" style="20"/>
  </cols>
  <sheetData>
    <row r="1" spans="2:66" ht="18.75">
      <c r="C1" s="66" t="s">
        <v>104</v>
      </c>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row>
    <row r="2" spans="2:66" ht="15.75">
      <c r="C2" s="65" t="s">
        <v>101</v>
      </c>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row>
    <row r="3" spans="2:66">
      <c r="C3" s="60" t="s">
        <v>102</v>
      </c>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row>
    <row r="4" spans="2:66">
      <c r="C4" s="60" t="s">
        <v>103</v>
      </c>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row>
    <row r="5" spans="2:66">
      <c r="C5" s="60" t="s">
        <v>105</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row>
    <row r="7" spans="2:66">
      <c r="B7" s="56" t="s">
        <v>25</v>
      </c>
      <c r="C7" s="56" t="s">
        <v>26</v>
      </c>
      <c r="D7" s="56" t="s">
        <v>27</v>
      </c>
      <c r="E7" s="57" t="s">
        <v>28</v>
      </c>
      <c r="F7" s="58" t="s">
        <v>29</v>
      </c>
      <c r="G7" s="59" t="s">
        <v>30</v>
      </c>
      <c r="H7" s="59"/>
      <c r="I7" s="59"/>
      <c r="J7" s="59"/>
      <c r="K7" s="59" t="s">
        <v>46</v>
      </c>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row>
    <row r="8" spans="2:66" ht="80.25" customHeight="1">
      <c r="B8" s="56"/>
      <c r="C8" s="56"/>
      <c r="D8" s="56"/>
      <c r="E8" s="57"/>
      <c r="F8" s="58"/>
      <c r="G8" s="22" t="s">
        <v>31</v>
      </c>
      <c r="H8" s="23" t="s">
        <v>29</v>
      </c>
      <c r="I8" s="24" t="s">
        <v>32</v>
      </c>
      <c r="J8" s="23" t="s">
        <v>29</v>
      </c>
      <c r="K8" s="24" t="s">
        <v>33</v>
      </c>
      <c r="L8" s="23" t="s">
        <v>29</v>
      </c>
      <c r="M8" s="64" t="s">
        <v>97</v>
      </c>
      <c r="N8" s="31" t="s">
        <v>69</v>
      </c>
      <c r="O8" s="24" t="s">
        <v>34</v>
      </c>
      <c r="P8" s="23" t="s">
        <v>29</v>
      </c>
      <c r="Q8" s="64" t="s">
        <v>97</v>
      </c>
      <c r="R8" s="31" t="s">
        <v>69</v>
      </c>
      <c r="S8" s="24" t="s">
        <v>35</v>
      </c>
      <c r="T8" s="23" t="s">
        <v>29</v>
      </c>
      <c r="U8" s="64" t="s">
        <v>97</v>
      </c>
      <c r="V8" s="31" t="s">
        <v>69</v>
      </c>
      <c r="W8" s="24" t="s">
        <v>36</v>
      </c>
      <c r="X8" s="23" t="s">
        <v>29</v>
      </c>
      <c r="Y8" s="64" t="s">
        <v>97</v>
      </c>
      <c r="Z8" s="31" t="s">
        <v>69</v>
      </c>
      <c r="AA8" s="24" t="s">
        <v>37</v>
      </c>
      <c r="AB8" s="23" t="s">
        <v>29</v>
      </c>
      <c r="AC8" s="64" t="s">
        <v>97</v>
      </c>
      <c r="AD8" s="31" t="s">
        <v>69</v>
      </c>
      <c r="AE8" s="24" t="s">
        <v>38</v>
      </c>
      <c r="AF8" s="23" t="s">
        <v>29</v>
      </c>
      <c r="AG8" s="64" t="s">
        <v>97</v>
      </c>
      <c r="AH8" s="31" t="s">
        <v>69</v>
      </c>
      <c r="AI8" s="24" t="s">
        <v>39</v>
      </c>
      <c r="AJ8" s="23" t="s">
        <v>29</v>
      </c>
      <c r="AK8" s="64" t="s">
        <v>97</v>
      </c>
      <c r="AL8" s="31" t="s">
        <v>69</v>
      </c>
      <c r="AM8" s="24" t="s">
        <v>40</v>
      </c>
      <c r="AN8" s="23" t="s">
        <v>29</v>
      </c>
      <c r="AO8" s="64" t="s">
        <v>97</v>
      </c>
      <c r="AP8" s="31" t="s">
        <v>69</v>
      </c>
      <c r="AQ8" s="24" t="s">
        <v>41</v>
      </c>
      <c r="AR8" s="23" t="s">
        <v>29</v>
      </c>
      <c r="AS8" s="64" t="s">
        <v>97</v>
      </c>
      <c r="AT8" s="31" t="s">
        <v>69</v>
      </c>
      <c r="AU8" s="24" t="s">
        <v>42</v>
      </c>
      <c r="AV8" s="23" t="s">
        <v>29</v>
      </c>
      <c r="AW8" s="64" t="s">
        <v>97</v>
      </c>
      <c r="AX8" s="31" t="s">
        <v>69</v>
      </c>
      <c r="AY8" s="32" t="s">
        <v>99</v>
      </c>
      <c r="AZ8" s="23" t="s">
        <v>29</v>
      </c>
      <c r="BA8" s="64" t="s">
        <v>97</v>
      </c>
      <c r="BB8" s="31" t="s">
        <v>69</v>
      </c>
      <c r="BC8" s="24" t="s">
        <v>44</v>
      </c>
      <c r="BD8" s="23" t="s">
        <v>29</v>
      </c>
      <c r="BE8" s="64" t="s">
        <v>97</v>
      </c>
      <c r="BF8" s="31" t="s">
        <v>69</v>
      </c>
      <c r="BG8" s="24" t="s">
        <v>45</v>
      </c>
      <c r="BH8" s="23" t="s">
        <v>29</v>
      </c>
      <c r="BI8" s="64" t="s">
        <v>97</v>
      </c>
      <c r="BJ8" s="31" t="s">
        <v>69</v>
      </c>
      <c r="BK8" s="32" t="s">
        <v>100</v>
      </c>
      <c r="BL8" s="23" t="s">
        <v>29</v>
      </c>
      <c r="BM8" s="64" t="s">
        <v>97</v>
      </c>
      <c r="BN8" s="31" t="s">
        <v>69</v>
      </c>
    </row>
    <row r="9" spans="2:66">
      <c r="B9" s="25">
        <v>1</v>
      </c>
      <c r="C9" s="26">
        <v>5111000</v>
      </c>
      <c r="D9" s="27" t="s">
        <v>65</v>
      </c>
      <c r="E9" s="34">
        <f>+G9+I9</f>
        <v>12</v>
      </c>
      <c r="F9" s="25">
        <f>+H9+J9</f>
        <v>6</v>
      </c>
      <c r="G9" s="25">
        <f>1+1</f>
        <v>2</v>
      </c>
      <c r="H9" s="25">
        <f>+N9+R9+V9+Z9+AD9+AH9+AL9+AP9+AT9+AX9+BB9+BF9+BJ9+BN9</f>
        <v>0</v>
      </c>
      <c r="I9" s="25">
        <f>4+1+1+1+1+2</f>
        <v>10</v>
      </c>
      <c r="J9" s="25">
        <f>+M9+Q9+U9+Y9+AC9+AG9+AK9+AO9+AS9+AW9+BA9+BE9+BI9+BM9</f>
        <v>6</v>
      </c>
      <c r="K9" s="25"/>
      <c r="L9" s="25"/>
      <c r="M9" s="25"/>
      <c r="N9" s="25"/>
      <c r="O9" s="25">
        <v>2</v>
      </c>
      <c r="P9" s="25"/>
      <c r="Q9" s="25"/>
      <c r="R9" s="25"/>
      <c r="S9" s="25"/>
      <c r="T9" s="25"/>
      <c r="U9" s="25"/>
      <c r="V9" s="25"/>
      <c r="W9" s="25"/>
      <c r="X9" s="25"/>
      <c r="Y9" s="25"/>
      <c r="Z9" s="25"/>
      <c r="AA9" s="25">
        <v>1</v>
      </c>
      <c r="AB9" s="25"/>
      <c r="AC9" s="25"/>
      <c r="AD9" s="25"/>
      <c r="AE9" s="25">
        <v>1</v>
      </c>
      <c r="AF9" s="25">
        <v>1</v>
      </c>
      <c r="AG9" s="25">
        <v>1</v>
      </c>
      <c r="AH9" s="25"/>
      <c r="AI9" s="25">
        <v>1</v>
      </c>
      <c r="AJ9" s="25">
        <v>1</v>
      </c>
      <c r="AK9" s="25">
        <v>1</v>
      </c>
      <c r="AL9" s="25"/>
      <c r="AM9" s="25"/>
      <c r="AN9" s="25"/>
      <c r="AO9" s="25"/>
      <c r="AP9" s="25"/>
      <c r="AQ9" s="25">
        <v>1</v>
      </c>
      <c r="AR9" s="25"/>
      <c r="AS9" s="25"/>
      <c r="AT9" s="25"/>
      <c r="AU9" s="25">
        <v>2</v>
      </c>
      <c r="AV9" s="25">
        <v>1</v>
      </c>
      <c r="AW9" s="25">
        <v>1</v>
      </c>
      <c r="AX9" s="25"/>
      <c r="AY9" s="25"/>
      <c r="AZ9" s="25"/>
      <c r="BA9" s="25"/>
      <c r="BB9" s="25"/>
      <c r="BC9" s="25"/>
      <c r="BD9" s="25"/>
      <c r="BE9" s="25"/>
      <c r="BF9" s="25"/>
      <c r="BG9" s="25"/>
      <c r="BH9" s="25"/>
      <c r="BI9" s="25"/>
      <c r="BJ9" s="25"/>
      <c r="BK9" s="25">
        <v>4</v>
      </c>
      <c r="BL9" s="25">
        <v>3</v>
      </c>
      <c r="BM9" s="29">
        <v>3</v>
      </c>
      <c r="BN9" s="29"/>
    </row>
    <row r="10" spans="2:66">
      <c r="B10" s="25">
        <f>+B9+1</f>
        <v>2</v>
      </c>
      <c r="C10" s="26">
        <v>5111000</v>
      </c>
      <c r="D10" s="27" t="s">
        <v>66</v>
      </c>
      <c r="E10" s="34">
        <f t="shared" ref="E10:E28" si="0">+G10+I10</f>
        <v>22</v>
      </c>
      <c r="F10" s="25">
        <f t="shared" ref="F10:F28" si="1">+H10+J10</f>
        <v>13</v>
      </c>
      <c r="G10" s="25">
        <f>3+1</f>
        <v>4</v>
      </c>
      <c r="H10" s="25">
        <f t="shared" ref="H10:H28" si="2">+N10+R10+V10+Z10+AD10+AH10+AL10+AP10+AT10+AX10+BB10+BF10+BJ10+BN10</f>
        <v>3</v>
      </c>
      <c r="I10" s="25">
        <f>10+1+1+3+2+1</f>
        <v>18</v>
      </c>
      <c r="J10" s="25">
        <f t="shared" ref="J10:J28" si="3">+M10+Q10+U10+Y10+AC10+AG10+AK10+AO10+AS10+AW10+BA10+BE10+BI10+BM10</f>
        <v>10</v>
      </c>
      <c r="K10" s="25"/>
      <c r="L10" s="25"/>
      <c r="M10" s="25"/>
      <c r="N10" s="25"/>
      <c r="O10" s="25"/>
      <c r="P10" s="25"/>
      <c r="Q10" s="25"/>
      <c r="R10" s="25"/>
      <c r="S10" s="25"/>
      <c r="T10" s="25"/>
      <c r="U10" s="25"/>
      <c r="V10" s="25"/>
      <c r="W10" s="25">
        <v>1</v>
      </c>
      <c r="X10" s="25"/>
      <c r="Y10" s="25"/>
      <c r="Z10" s="25"/>
      <c r="AA10" s="25"/>
      <c r="AB10" s="25"/>
      <c r="AC10" s="25"/>
      <c r="AD10" s="25"/>
      <c r="AE10" s="25"/>
      <c r="AF10" s="25"/>
      <c r="AG10" s="25"/>
      <c r="AH10" s="25"/>
      <c r="AI10" s="25"/>
      <c r="AJ10" s="25"/>
      <c r="AK10" s="25"/>
      <c r="AL10" s="25"/>
      <c r="AM10" s="25">
        <v>3</v>
      </c>
      <c r="AN10" s="25"/>
      <c r="AO10" s="25"/>
      <c r="AP10" s="25"/>
      <c r="AQ10" s="25">
        <v>1</v>
      </c>
      <c r="AR10" s="25"/>
      <c r="AS10" s="25"/>
      <c r="AT10" s="25"/>
      <c r="AU10" s="25">
        <v>2</v>
      </c>
      <c r="AV10" s="25">
        <v>2</v>
      </c>
      <c r="AW10" s="25">
        <v>1</v>
      </c>
      <c r="AX10" s="25">
        <v>1</v>
      </c>
      <c r="AY10" s="25"/>
      <c r="AZ10" s="25"/>
      <c r="BA10" s="25"/>
      <c r="BB10" s="25"/>
      <c r="BC10" s="25">
        <v>2</v>
      </c>
      <c r="BD10" s="25">
        <v>2</v>
      </c>
      <c r="BE10" s="25">
        <v>2</v>
      </c>
      <c r="BF10" s="25"/>
      <c r="BG10" s="25"/>
      <c r="BH10" s="25"/>
      <c r="BI10" s="25"/>
      <c r="BJ10" s="25"/>
      <c r="BK10" s="25">
        <v>13</v>
      </c>
      <c r="BL10" s="25">
        <v>9</v>
      </c>
      <c r="BM10" s="29">
        <v>7</v>
      </c>
      <c r="BN10" s="29">
        <v>2</v>
      </c>
    </row>
    <row r="11" spans="2:66">
      <c r="B11" s="25">
        <f t="shared" ref="B11:B28" si="4">+B10+1</f>
        <v>3</v>
      </c>
      <c r="C11" s="26">
        <v>5111000</v>
      </c>
      <c r="D11" s="27" t="s">
        <v>67</v>
      </c>
      <c r="E11" s="34">
        <f t="shared" si="0"/>
        <v>26</v>
      </c>
      <c r="F11" s="25">
        <f t="shared" si="1"/>
        <v>25</v>
      </c>
      <c r="G11" s="25">
        <f>2+1+1</f>
        <v>4</v>
      </c>
      <c r="H11" s="25">
        <f t="shared" si="2"/>
        <v>4</v>
      </c>
      <c r="I11" s="25">
        <f>13+1+1+4+1+2</f>
        <v>22</v>
      </c>
      <c r="J11" s="25">
        <f t="shared" si="3"/>
        <v>21</v>
      </c>
      <c r="K11" s="25"/>
      <c r="L11" s="25"/>
      <c r="M11" s="25"/>
      <c r="N11" s="25"/>
      <c r="O11" s="25">
        <v>1</v>
      </c>
      <c r="P11" s="25"/>
      <c r="Q11" s="25"/>
      <c r="R11" s="25"/>
      <c r="S11" s="25"/>
      <c r="T11" s="25"/>
      <c r="U11" s="25"/>
      <c r="V11" s="25"/>
      <c r="W11" s="25">
        <v>1</v>
      </c>
      <c r="X11" s="25">
        <v>1</v>
      </c>
      <c r="Y11" s="25">
        <v>1</v>
      </c>
      <c r="Z11" s="25"/>
      <c r="AA11" s="25">
        <v>1</v>
      </c>
      <c r="AB11" s="25">
        <v>1</v>
      </c>
      <c r="AC11" s="25"/>
      <c r="AD11" s="25">
        <v>1</v>
      </c>
      <c r="AE11" s="25"/>
      <c r="AF11" s="25"/>
      <c r="AG11" s="25"/>
      <c r="AH11" s="25"/>
      <c r="AI11" s="25"/>
      <c r="AJ11" s="25"/>
      <c r="AK11" s="25"/>
      <c r="AL11" s="25"/>
      <c r="AM11" s="25">
        <v>1</v>
      </c>
      <c r="AN11" s="25">
        <v>1</v>
      </c>
      <c r="AO11" s="25">
        <v>1</v>
      </c>
      <c r="AP11" s="25"/>
      <c r="AQ11" s="25">
        <v>5</v>
      </c>
      <c r="AR11" s="25">
        <v>5</v>
      </c>
      <c r="AS11" s="25">
        <v>4</v>
      </c>
      <c r="AT11" s="25">
        <v>1</v>
      </c>
      <c r="AU11" s="25">
        <v>2</v>
      </c>
      <c r="AV11" s="25">
        <v>2</v>
      </c>
      <c r="AW11" s="25">
        <v>2</v>
      </c>
      <c r="AX11" s="25"/>
      <c r="AY11" s="25"/>
      <c r="AZ11" s="25"/>
      <c r="BA11" s="25"/>
      <c r="BB11" s="25"/>
      <c r="BC11" s="25"/>
      <c r="BD11" s="25"/>
      <c r="BE11" s="25"/>
      <c r="BF11" s="25"/>
      <c r="BG11" s="25"/>
      <c r="BH11" s="25"/>
      <c r="BI11" s="25"/>
      <c r="BJ11" s="25"/>
      <c r="BK11" s="25">
        <v>15</v>
      </c>
      <c r="BL11" s="25">
        <v>15</v>
      </c>
      <c r="BM11" s="29">
        <v>13</v>
      </c>
      <c r="BN11" s="29">
        <v>2</v>
      </c>
    </row>
    <row r="12" spans="2:66">
      <c r="B12" s="25">
        <f t="shared" si="4"/>
        <v>4</v>
      </c>
      <c r="C12" s="26">
        <v>5150200</v>
      </c>
      <c r="D12" s="27" t="s">
        <v>68</v>
      </c>
      <c r="E12" s="34">
        <f t="shared" si="0"/>
        <v>26</v>
      </c>
      <c r="F12" s="25">
        <f t="shared" si="1"/>
        <v>24</v>
      </c>
      <c r="G12" s="25">
        <f>1+2+1+1+1</f>
        <v>6</v>
      </c>
      <c r="H12" s="25">
        <f t="shared" si="2"/>
        <v>6</v>
      </c>
      <c r="I12" s="25">
        <f>11+1+1+5+2</f>
        <v>20</v>
      </c>
      <c r="J12" s="25">
        <f t="shared" si="3"/>
        <v>18</v>
      </c>
      <c r="K12" s="25"/>
      <c r="L12" s="25"/>
      <c r="M12" s="25"/>
      <c r="N12" s="25"/>
      <c r="O12" s="25">
        <v>3</v>
      </c>
      <c r="P12" s="25">
        <v>3</v>
      </c>
      <c r="Q12" s="25">
        <v>1</v>
      </c>
      <c r="R12" s="25">
        <v>2</v>
      </c>
      <c r="S12" s="25">
        <v>1</v>
      </c>
      <c r="T12" s="25">
        <v>1</v>
      </c>
      <c r="U12" s="25"/>
      <c r="V12" s="25">
        <v>1</v>
      </c>
      <c r="W12" s="25"/>
      <c r="X12" s="25"/>
      <c r="Y12" s="25"/>
      <c r="Z12" s="25"/>
      <c r="AA12" s="25">
        <v>1</v>
      </c>
      <c r="AB12" s="25">
        <v>1</v>
      </c>
      <c r="AC12" s="25">
        <v>1</v>
      </c>
      <c r="AD12" s="25"/>
      <c r="AE12" s="25"/>
      <c r="AF12" s="25"/>
      <c r="AG12" s="25"/>
      <c r="AH12" s="25"/>
      <c r="AI12" s="25"/>
      <c r="AJ12" s="25"/>
      <c r="AK12" s="25"/>
      <c r="AL12" s="25"/>
      <c r="AM12" s="25"/>
      <c r="AN12" s="25"/>
      <c r="AO12" s="25"/>
      <c r="AP12" s="25"/>
      <c r="AQ12" s="25">
        <v>6</v>
      </c>
      <c r="AR12" s="25">
        <v>5</v>
      </c>
      <c r="AS12" s="25">
        <v>4</v>
      </c>
      <c r="AT12" s="25">
        <v>1</v>
      </c>
      <c r="AU12" s="25">
        <v>3</v>
      </c>
      <c r="AV12" s="25">
        <v>3</v>
      </c>
      <c r="AW12" s="25">
        <v>2</v>
      </c>
      <c r="AX12" s="25">
        <v>1</v>
      </c>
      <c r="AY12" s="25"/>
      <c r="AZ12" s="25"/>
      <c r="BA12" s="25"/>
      <c r="BB12" s="25"/>
      <c r="BC12" s="25"/>
      <c r="BD12" s="25"/>
      <c r="BE12" s="25"/>
      <c r="BF12" s="25"/>
      <c r="BG12" s="25"/>
      <c r="BH12" s="25"/>
      <c r="BI12" s="25"/>
      <c r="BJ12" s="25"/>
      <c r="BK12" s="25">
        <v>12</v>
      </c>
      <c r="BL12" s="25">
        <v>11</v>
      </c>
      <c r="BM12" s="29">
        <v>10</v>
      </c>
      <c r="BN12" s="29">
        <v>1</v>
      </c>
    </row>
    <row r="13" spans="2:66">
      <c r="B13" s="25">
        <f t="shared" si="4"/>
        <v>5</v>
      </c>
      <c r="C13" s="26">
        <v>5150200</v>
      </c>
      <c r="D13" s="27" t="s">
        <v>49</v>
      </c>
      <c r="E13" s="34">
        <f t="shared" si="0"/>
        <v>35</v>
      </c>
      <c r="F13" s="25">
        <f t="shared" si="1"/>
        <v>28</v>
      </c>
      <c r="G13" s="25">
        <f>2+2+1+1+1</f>
        <v>7</v>
      </c>
      <c r="H13" s="25">
        <f t="shared" si="2"/>
        <v>6</v>
      </c>
      <c r="I13" s="25">
        <f>18+1+1+1+1+3+1+1+1</f>
        <v>28</v>
      </c>
      <c r="J13" s="25">
        <f t="shared" si="3"/>
        <v>22</v>
      </c>
      <c r="K13" s="25"/>
      <c r="L13" s="25"/>
      <c r="M13" s="25"/>
      <c r="N13" s="25"/>
      <c r="O13" s="25">
        <v>1</v>
      </c>
      <c r="P13" s="25">
        <v>1</v>
      </c>
      <c r="Q13" s="25">
        <v>1</v>
      </c>
      <c r="R13" s="25"/>
      <c r="S13" s="25">
        <v>1</v>
      </c>
      <c r="T13" s="25">
        <v>1</v>
      </c>
      <c r="U13" s="25">
        <v>1</v>
      </c>
      <c r="V13" s="25"/>
      <c r="W13" s="25">
        <v>1</v>
      </c>
      <c r="X13" s="25">
        <v>1</v>
      </c>
      <c r="Y13" s="25"/>
      <c r="Z13" s="25">
        <v>1</v>
      </c>
      <c r="AA13" s="25">
        <v>1</v>
      </c>
      <c r="AB13" s="25"/>
      <c r="AC13" s="25"/>
      <c r="AD13" s="25"/>
      <c r="AE13" s="25">
        <v>3</v>
      </c>
      <c r="AF13" s="25">
        <v>1</v>
      </c>
      <c r="AG13" s="25">
        <v>1</v>
      </c>
      <c r="AH13" s="25"/>
      <c r="AI13" s="25"/>
      <c r="AJ13" s="25"/>
      <c r="AK13" s="25"/>
      <c r="AL13" s="25"/>
      <c r="AM13" s="25">
        <v>1</v>
      </c>
      <c r="AN13" s="25">
        <v>1</v>
      </c>
      <c r="AO13" s="25">
        <v>1</v>
      </c>
      <c r="AP13" s="25"/>
      <c r="AQ13" s="25">
        <v>3</v>
      </c>
      <c r="AR13" s="25">
        <v>3</v>
      </c>
      <c r="AS13" s="25">
        <v>1</v>
      </c>
      <c r="AT13" s="25">
        <v>2</v>
      </c>
      <c r="AU13" s="25">
        <v>2</v>
      </c>
      <c r="AV13" s="25">
        <v>2</v>
      </c>
      <c r="AW13" s="25">
        <v>1</v>
      </c>
      <c r="AX13" s="25">
        <v>1</v>
      </c>
      <c r="AY13" s="25">
        <v>1</v>
      </c>
      <c r="AZ13" s="25"/>
      <c r="BA13" s="25"/>
      <c r="BB13" s="25"/>
      <c r="BC13" s="25">
        <v>1</v>
      </c>
      <c r="BD13" s="25"/>
      <c r="BE13" s="25"/>
      <c r="BF13" s="25"/>
      <c r="BG13" s="25"/>
      <c r="BH13" s="25"/>
      <c r="BI13" s="25"/>
      <c r="BJ13" s="25"/>
      <c r="BK13" s="25">
        <v>20</v>
      </c>
      <c r="BL13" s="25">
        <v>18</v>
      </c>
      <c r="BM13" s="29">
        <v>16</v>
      </c>
      <c r="BN13" s="29">
        <v>2</v>
      </c>
    </row>
    <row r="14" spans="2:66">
      <c r="B14" s="25">
        <f t="shared" si="4"/>
        <v>6</v>
      </c>
      <c r="C14" s="26">
        <v>5150800</v>
      </c>
      <c r="D14" s="27" t="s">
        <v>98</v>
      </c>
      <c r="E14" s="34">
        <f t="shared" si="0"/>
        <v>23</v>
      </c>
      <c r="F14" s="25">
        <f t="shared" si="1"/>
        <v>10</v>
      </c>
      <c r="G14" s="25">
        <v>7</v>
      </c>
      <c r="H14" s="25">
        <f t="shared" si="2"/>
        <v>5</v>
      </c>
      <c r="I14" s="25">
        <f>3+1+1+1+3+2+1+2+2</f>
        <v>16</v>
      </c>
      <c r="J14" s="25">
        <f t="shared" si="3"/>
        <v>5</v>
      </c>
      <c r="K14" s="25"/>
      <c r="L14" s="25"/>
      <c r="M14" s="25"/>
      <c r="N14" s="25"/>
      <c r="O14" s="25"/>
      <c r="P14" s="25"/>
      <c r="Q14" s="25"/>
      <c r="R14" s="25"/>
      <c r="S14" s="25">
        <v>1</v>
      </c>
      <c r="T14" s="25">
        <v>1</v>
      </c>
      <c r="U14" s="25"/>
      <c r="V14" s="25">
        <v>1</v>
      </c>
      <c r="W14" s="25">
        <v>1</v>
      </c>
      <c r="X14" s="25"/>
      <c r="Y14" s="25"/>
      <c r="Z14" s="25"/>
      <c r="AA14" s="25">
        <v>4</v>
      </c>
      <c r="AB14" s="25">
        <v>1</v>
      </c>
      <c r="AC14" s="25"/>
      <c r="AD14" s="25">
        <v>1</v>
      </c>
      <c r="AE14" s="25">
        <v>1</v>
      </c>
      <c r="AF14" s="25"/>
      <c r="AG14" s="25"/>
      <c r="AH14" s="25"/>
      <c r="AI14" s="25">
        <v>2</v>
      </c>
      <c r="AJ14" s="25">
        <v>1</v>
      </c>
      <c r="AK14" s="25">
        <v>1</v>
      </c>
      <c r="AL14" s="25"/>
      <c r="AM14" s="25"/>
      <c r="AN14" s="25"/>
      <c r="AO14" s="25"/>
      <c r="AP14" s="25"/>
      <c r="AQ14" s="25">
        <v>1</v>
      </c>
      <c r="AR14" s="25"/>
      <c r="AS14" s="25"/>
      <c r="AT14" s="25"/>
      <c r="AU14" s="25">
        <v>3</v>
      </c>
      <c r="AV14" s="25">
        <v>1</v>
      </c>
      <c r="AW14" s="25">
        <v>1</v>
      </c>
      <c r="AX14" s="25"/>
      <c r="AY14" s="25">
        <v>3</v>
      </c>
      <c r="AZ14" s="25">
        <v>1</v>
      </c>
      <c r="BA14" s="25">
        <v>1</v>
      </c>
      <c r="BB14" s="25"/>
      <c r="BC14" s="25">
        <v>1</v>
      </c>
      <c r="BD14" s="25">
        <v>1</v>
      </c>
      <c r="BE14" s="25">
        <v>1</v>
      </c>
      <c r="BF14" s="25"/>
      <c r="BG14" s="25"/>
      <c r="BH14" s="25"/>
      <c r="BI14" s="25"/>
      <c r="BJ14" s="25"/>
      <c r="BK14" s="25">
        <v>6</v>
      </c>
      <c r="BL14" s="25">
        <v>4</v>
      </c>
      <c r="BM14" s="29">
        <v>1</v>
      </c>
      <c r="BN14" s="29">
        <v>3</v>
      </c>
    </row>
    <row r="15" spans="2:66">
      <c r="B15" s="25">
        <f t="shared" si="4"/>
        <v>7</v>
      </c>
      <c r="C15" s="26">
        <v>5150800</v>
      </c>
      <c r="D15" s="27" t="s">
        <v>51</v>
      </c>
      <c r="E15" s="34">
        <f t="shared" si="0"/>
        <v>13</v>
      </c>
      <c r="F15" s="25">
        <f t="shared" si="1"/>
        <v>5</v>
      </c>
      <c r="G15" s="25">
        <f>1+1+1</f>
        <v>3</v>
      </c>
      <c r="H15" s="25">
        <f t="shared" si="2"/>
        <v>2</v>
      </c>
      <c r="I15" s="25">
        <f>4+1+1+2+1+1</f>
        <v>10</v>
      </c>
      <c r="J15" s="25">
        <f t="shared" si="3"/>
        <v>3</v>
      </c>
      <c r="K15" s="25">
        <v>3</v>
      </c>
      <c r="L15" s="25">
        <v>1</v>
      </c>
      <c r="M15" s="25"/>
      <c r="N15" s="25">
        <v>1</v>
      </c>
      <c r="O15" s="25">
        <v>1</v>
      </c>
      <c r="P15" s="25"/>
      <c r="Q15" s="25"/>
      <c r="R15" s="25"/>
      <c r="S15" s="25">
        <v>1</v>
      </c>
      <c r="T15" s="25"/>
      <c r="U15" s="25"/>
      <c r="V15" s="25"/>
      <c r="W15" s="25"/>
      <c r="X15" s="25"/>
      <c r="Y15" s="25"/>
      <c r="Z15" s="25"/>
      <c r="AA15" s="25">
        <v>1</v>
      </c>
      <c r="AB15" s="25">
        <v>1</v>
      </c>
      <c r="AC15" s="25">
        <v>1</v>
      </c>
      <c r="AD15" s="25"/>
      <c r="AE15" s="25"/>
      <c r="AF15" s="25"/>
      <c r="AG15" s="25"/>
      <c r="AH15" s="25"/>
      <c r="AI15" s="25"/>
      <c r="AJ15" s="25"/>
      <c r="AK15" s="25"/>
      <c r="AL15" s="25"/>
      <c r="AM15" s="25"/>
      <c r="AN15" s="25"/>
      <c r="AO15" s="25"/>
      <c r="AP15" s="25"/>
      <c r="AQ15" s="25"/>
      <c r="AR15" s="25"/>
      <c r="AS15" s="25"/>
      <c r="AT15" s="25"/>
      <c r="AU15" s="25">
        <v>1</v>
      </c>
      <c r="AV15" s="25"/>
      <c r="AW15" s="25"/>
      <c r="AX15" s="25"/>
      <c r="AY15" s="25"/>
      <c r="AZ15" s="25"/>
      <c r="BA15" s="25"/>
      <c r="BB15" s="25"/>
      <c r="BC15" s="25">
        <v>1</v>
      </c>
      <c r="BD15" s="25"/>
      <c r="BE15" s="25"/>
      <c r="BF15" s="25"/>
      <c r="BG15" s="25"/>
      <c r="BH15" s="25"/>
      <c r="BI15" s="25"/>
      <c r="BJ15" s="25"/>
      <c r="BK15" s="25">
        <v>5</v>
      </c>
      <c r="BL15" s="25">
        <v>3</v>
      </c>
      <c r="BM15" s="29">
        <v>2</v>
      </c>
      <c r="BN15" s="29">
        <v>1</v>
      </c>
    </row>
    <row r="16" spans="2:66">
      <c r="B16" s="25">
        <f t="shared" si="4"/>
        <v>8</v>
      </c>
      <c r="C16" s="26">
        <v>5150800</v>
      </c>
      <c r="D16" s="27" t="s">
        <v>52</v>
      </c>
      <c r="E16" s="34">
        <f t="shared" si="0"/>
        <v>9</v>
      </c>
      <c r="F16" s="25">
        <f t="shared" si="1"/>
        <v>2</v>
      </c>
      <c r="G16" s="25">
        <v>1</v>
      </c>
      <c r="H16" s="25">
        <f t="shared" si="2"/>
        <v>0</v>
      </c>
      <c r="I16" s="25">
        <f>3+1+1+1+1+1</f>
        <v>8</v>
      </c>
      <c r="J16" s="25">
        <f t="shared" si="3"/>
        <v>2</v>
      </c>
      <c r="K16" s="25"/>
      <c r="L16" s="25"/>
      <c r="M16" s="25"/>
      <c r="N16" s="25"/>
      <c r="O16" s="25"/>
      <c r="P16" s="25"/>
      <c r="Q16" s="25"/>
      <c r="R16" s="25"/>
      <c r="S16" s="25">
        <v>1</v>
      </c>
      <c r="T16" s="25"/>
      <c r="U16" s="25"/>
      <c r="V16" s="25"/>
      <c r="W16" s="25"/>
      <c r="X16" s="25"/>
      <c r="Y16" s="25"/>
      <c r="Z16" s="25"/>
      <c r="AA16" s="25"/>
      <c r="AB16" s="25"/>
      <c r="AC16" s="25"/>
      <c r="AD16" s="25"/>
      <c r="AE16" s="25"/>
      <c r="AF16" s="25"/>
      <c r="AG16" s="25"/>
      <c r="AH16" s="25"/>
      <c r="AI16" s="25">
        <v>1</v>
      </c>
      <c r="AJ16" s="25"/>
      <c r="AK16" s="25"/>
      <c r="AL16" s="25"/>
      <c r="AM16" s="25">
        <v>1</v>
      </c>
      <c r="AN16" s="25"/>
      <c r="AO16" s="25"/>
      <c r="AP16" s="25"/>
      <c r="AQ16" s="25"/>
      <c r="AR16" s="25"/>
      <c r="AS16" s="25"/>
      <c r="AT16" s="25"/>
      <c r="AU16" s="25">
        <v>1</v>
      </c>
      <c r="AV16" s="25">
        <v>1</v>
      </c>
      <c r="AW16" s="25">
        <v>1</v>
      </c>
      <c r="AX16" s="25"/>
      <c r="AY16" s="25"/>
      <c r="AZ16" s="25"/>
      <c r="BA16" s="25"/>
      <c r="BB16" s="25"/>
      <c r="BC16" s="25"/>
      <c r="BD16" s="25"/>
      <c r="BE16" s="25"/>
      <c r="BF16" s="25"/>
      <c r="BG16" s="25">
        <v>1</v>
      </c>
      <c r="BH16" s="25"/>
      <c r="BI16" s="25"/>
      <c r="BJ16" s="25"/>
      <c r="BK16" s="25">
        <v>4</v>
      </c>
      <c r="BL16" s="25">
        <v>1</v>
      </c>
      <c r="BM16" s="29">
        <v>1</v>
      </c>
      <c r="BN16" s="29"/>
    </row>
    <row r="17" spans="2:66">
      <c r="B17" s="25">
        <f t="shared" si="4"/>
        <v>9</v>
      </c>
      <c r="C17" s="26">
        <v>5150800</v>
      </c>
      <c r="D17" s="27" t="s">
        <v>53</v>
      </c>
      <c r="E17" s="34">
        <f t="shared" si="0"/>
        <v>9</v>
      </c>
      <c r="F17" s="25">
        <f t="shared" si="1"/>
        <v>3</v>
      </c>
      <c r="G17" s="25">
        <f>1+1+1+1</f>
        <v>4</v>
      </c>
      <c r="H17" s="25">
        <f t="shared" si="2"/>
        <v>1</v>
      </c>
      <c r="I17" s="25">
        <f>2+2+1</f>
        <v>5</v>
      </c>
      <c r="J17" s="25">
        <f t="shared" si="3"/>
        <v>2</v>
      </c>
      <c r="K17" s="25"/>
      <c r="L17" s="25"/>
      <c r="M17" s="25"/>
      <c r="N17" s="25"/>
      <c r="O17" s="25"/>
      <c r="P17" s="25"/>
      <c r="Q17" s="25"/>
      <c r="R17" s="25"/>
      <c r="S17" s="25"/>
      <c r="T17" s="25"/>
      <c r="U17" s="25"/>
      <c r="V17" s="25"/>
      <c r="W17" s="25">
        <v>2</v>
      </c>
      <c r="X17" s="25">
        <v>1</v>
      </c>
      <c r="Y17" s="25">
        <v>1</v>
      </c>
      <c r="Z17" s="25"/>
      <c r="AA17" s="25"/>
      <c r="AB17" s="25"/>
      <c r="AC17" s="25"/>
      <c r="AD17" s="25"/>
      <c r="AE17" s="25"/>
      <c r="AF17" s="25"/>
      <c r="AG17" s="25"/>
      <c r="AH17" s="25"/>
      <c r="AI17" s="25"/>
      <c r="AJ17" s="25"/>
      <c r="AK17" s="25"/>
      <c r="AL17" s="25"/>
      <c r="AM17" s="25"/>
      <c r="AN17" s="25"/>
      <c r="AO17" s="25"/>
      <c r="AP17" s="25"/>
      <c r="AQ17" s="25">
        <v>1</v>
      </c>
      <c r="AR17" s="25"/>
      <c r="AS17" s="25"/>
      <c r="AT17" s="25"/>
      <c r="AU17" s="25"/>
      <c r="AV17" s="25"/>
      <c r="AW17" s="25"/>
      <c r="AX17" s="25"/>
      <c r="AY17" s="25"/>
      <c r="AZ17" s="25"/>
      <c r="BA17" s="25"/>
      <c r="BB17" s="25"/>
      <c r="BC17" s="25">
        <v>2</v>
      </c>
      <c r="BD17" s="25"/>
      <c r="BE17" s="25"/>
      <c r="BF17" s="25"/>
      <c r="BG17" s="25">
        <v>1</v>
      </c>
      <c r="BH17" s="25"/>
      <c r="BI17" s="25"/>
      <c r="BJ17" s="25"/>
      <c r="BK17" s="25">
        <v>3</v>
      </c>
      <c r="BL17" s="25">
        <v>2</v>
      </c>
      <c r="BM17" s="27">
        <v>1</v>
      </c>
      <c r="BN17" s="27">
        <v>1</v>
      </c>
    </row>
    <row r="18" spans="2:66">
      <c r="B18" s="25">
        <f t="shared" si="4"/>
        <v>10</v>
      </c>
      <c r="C18" s="26">
        <v>5150800</v>
      </c>
      <c r="D18" s="27" t="s">
        <v>54</v>
      </c>
      <c r="E18" s="34">
        <f t="shared" si="0"/>
        <v>11</v>
      </c>
      <c r="F18" s="25">
        <f t="shared" si="1"/>
        <v>3</v>
      </c>
      <c r="G18" s="25">
        <v>3</v>
      </c>
      <c r="H18" s="25">
        <f t="shared" si="2"/>
        <v>2</v>
      </c>
      <c r="I18" s="25">
        <f>2+2+1+2+1</f>
        <v>8</v>
      </c>
      <c r="J18" s="25">
        <f t="shared" si="3"/>
        <v>1</v>
      </c>
      <c r="K18" s="25">
        <v>2</v>
      </c>
      <c r="L18" s="25"/>
      <c r="M18" s="25"/>
      <c r="N18" s="25"/>
      <c r="O18" s="25">
        <v>2</v>
      </c>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v>1</v>
      </c>
      <c r="AR18" s="25"/>
      <c r="AS18" s="25"/>
      <c r="AT18" s="25"/>
      <c r="AU18" s="25">
        <v>1</v>
      </c>
      <c r="AV18" s="25"/>
      <c r="AW18" s="25"/>
      <c r="AX18" s="25"/>
      <c r="AY18" s="25"/>
      <c r="AZ18" s="25"/>
      <c r="BA18" s="25"/>
      <c r="BB18" s="25"/>
      <c r="BC18" s="25"/>
      <c r="BD18" s="25"/>
      <c r="BE18" s="25"/>
      <c r="BF18" s="25"/>
      <c r="BG18" s="25"/>
      <c r="BH18" s="25"/>
      <c r="BI18" s="25"/>
      <c r="BJ18" s="25"/>
      <c r="BK18" s="25">
        <v>5</v>
      </c>
      <c r="BL18" s="25">
        <v>3</v>
      </c>
      <c r="BM18" s="29">
        <v>1</v>
      </c>
      <c r="BN18" s="29">
        <v>2</v>
      </c>
    </row>
    <row r="19" spans="2:66">
      <c r="B19" s="25">
        <f t="shared" si="4"/>
        <v>11</v>
      </c>
      <c r="C19" s="26">
        <v>5150900</v>
      </c>
      <c r="D19" s="27" t="s">
        <v>55</v>
      </c>
      <c r="E19" s="34">
        <f t="shared" si="0"/>
        <v>26</v>
      </c>
      <c r="F19" s="25">
        <f t="shared" si="1"/>
        <v>18</v>
      </c>
      <c r="G19" s="25">
        <f>3+1</f>
        <v>4</v>
      </c>
      <c r="H19" s="25">
        <f t="shared" si="2"/>
        <v>3</v>
      </c>
      <c r="I19" s="25">
        <f>19+2+1</f>
        <v>22</v>
      </c>
      <c r="J19" s="25">
        <f t="shared" si="3"/>
        <v>15</v>
      </c>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v>1</v>
      </c>
      <c r="AN19" s="25"/>
      <c r="AO19" s="25"/>
      <c r="AP19" s="25"/>
      <c r="AQ19" s="25">
        <v>3</v>
      </c>
      <c r="AR19" s="25">
        <v>2</v>
      </c>
      <c r="AS19" s="25">
        <v>1</v>
      </c>
      <c r="AT19" s="25">
        <v>1</v>
      </c>
      <c r="AU19" s="25"/>
      <c r="AV19" s="25"/>
      <c r="AW19" s="25"/>
      <c r="AX19" s="25"/>
      <c r="AY19" s="25"/>
      <c r="AZ19" s="25"/>
      <c r="BA19" s="25"/>
      <c r="BB19" s="25"/>
      <c r="BC19" s="25"/>
      <c r="BD19" s="25"/>
      <c r="BE19" s="25"/>
      <c r="BF19" s="25"/>
      <c r="BG19" s="25"/>
      <c r="BH19" s="25"/>
      <c r="BI19" s="25"/>
      <c r="BJ19" s="25"/>
      <c r="BK19" s="25">
        <v>22</v>
      </c>
      <c r="BL19" s="25">
        <v>16</v>
      </c>
      <c r="BM19" s="27">
        <v>14</v>
      </c>
      <c r="BN19" s="27">
        <v>2</v>
      </c>
    </row>
    <row r="20" spans="2:66">
      <c r="B20" s="25">
        <f t="shared" si="4"/>
        <v>12</v>
      </c>
      <c r="C20" s="26">
        <v>5150900</v>
      </c>
      <c r="D20" s="27" t="s">
        <v>56</v>
      </c>
      <c r="E20" s="34">
        <f t="shared" si="0"/>
        <v>17</v>
      </c>
      <c r="F20" s="25">
        <f t="shared" si="1"/>
        <v>5</v>
      </c>
      <c r="G20" s="25">
        <v>3</v>
      </c>
      <c r="H20" s="25">
        <f t="shared" si="2"/>
        <v>2</v>
      </c>
      <c r="I20" s="25">
        <f>4+1+1+2+1+2+3</f>
        <v>14</v>
      </c>
      <c r="J20" s="25">
        <f t="shared" si="3"/>
        <v>3</v>
      </c>
      <c r="K20" s="25">
        <v>1</v>
      </c>
      <c r="L20" s="25"/>
      <c r="M20" s="25"/>
      <c r="N20" s="25"/>
      <c r="O20" s="25"/>
      <c r="P20" s="25"/>
      <c r="Q20" s="25"/>
      <c r="R20" s="25"/>
      <c r="S20" s="25">
        <v>1</v>
      </c>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v>2</v>
      </c>
      <c r="AR20" s="25"/>
      <c r="AS20" s="25"/>
      <c r="AT20" s="25"/>
      <c r="AU20" s="25">
        <v>3</v>
      </c>
      <c r="AV20" s="25"/>
      <c r="AW20" s="25"/>
      <c r="AX20" s="25"/>
      <c r="AY20" s="25">
        <v>1</v>
      </c>
      <c r="AZ20" s="25"/>
      <c r="BA20" s="25"/>
      <c r="BB20" s="25"/>
      <c r="BC20" s="25">
        <v>2</v>
      </c>
      <c r="BD20" s="25"/>
      <c r="BE20" s="25"/>
      <c r="BF20" s="25"/>
      <c r="BG20" s="25"/>
      <c r="BH20" s="25"/>
      <c r="BI20" s="25"/>
      <c r="BJ20" s="25"/>
      <c r="BK20" s="25">
        <v>7</v>
      </c>
      <c r="BL20" s="25">
        <v>5</v>
      </c>
      <c r="BM20" s="29">
        <v>3</v>
      </c>
      <c r="BN20" s="29">
        <v>2</v>
      </c>
    </row>
    <row r="21" spans="2:66">
      <c r="B21" s="25">
        <f t="shared" si="4"/>
        <v>13</v>
      </c>
      <c r="C21" s="26">
        <v>5150900</v>
      </c>
      <c r="D21" s="27" t="s">
        <v>57</v>
      </c>
      <c r="E21" s="34">
        <f t="shared" si="0"/>
        <v>42</v>
      </c>
      <c r="F21" s="25">
        <f t="shared" si="1"/>
        <v>40</v>
      </c>
      <c r="G21" s="25">
        <f>2+1+1+1</f>
        <v>5</v>
      </c>
      <c r="H21" s="25">
        <f t="shared" si="2"/>
        <v>5</v>
      </c>
      <c r="I21" s="25">
        <f>20+1+1+2+3+2+1+3+1+1+2</f>
        <v>37</v>
      </c>
      <c r="J21" s="25">
        <f t="shared" si="3"/>
        <v>35</v>
      </c>
      <c r="K21" s="25">
        <v>2</v>
      </c>
      <c r="L21" s="25">
        <v>2</v>
      </c>
      <c r="M21" s="25">
        <v>2</v>
      </c>
      <c r="N21" s="25"/>
      <c r="O21" s="25">
        <v>1</v>
      </c>
      <c r="P21" s="25">
        <v>1</v>
      </c>
      <c r="Q21" s="25">
        <v>1</v>
      </c>
      <c r="R21" s="25"/>
      <c r="S21" s="25">
        <v>2</v>
      </c>
      <c r="T21" s="25">
        <v>2</v>
      </c>
      <c r="U21" s="25">
        <v>1</v>
      </c>
      <c r="V21" s="25">
        <v>1</v>
      </c>
      <c r="W21" s="25">
        <v>3</v>
      </c>
      <c r="X21" s="25">
        <v>3</v>
      </c>
      <c r="Y21" s="25">
        <v>3</v>
      </c>
      <c r="Z21" s="25"/>
      <c r="AA21" s="25"/>
      <c r="AB21" s="25"/>
      <c r="AC21" s="25"/>
      <c r="AD21" s="25"/>
      <c r="AE21" s="25">
        <v>1</v>
      </c>
      <c r="AF21" s="25">
        <v>1</v>
      </c>
      <c r="AG21" s="25">
        <v>1</v>
      </c>
      <c r="AH21" s="25"/>
      <c r="AI21" s="25">
        <v>1</v>
      </c>
      <c r="AJ21" s="25">
        <v>1</v>
      </c>
      <c r="AK21" s="25"/>
      <c r="AL21" s="25">
        <v>1</v>
      </c>
      <c r="AM21" s="25">
        <v>3</v>
      </c>
      <c r="AN21" s="25">
        <v>3</v>
      </c>
      <c r="AO21" s="25">
        <v>3</v>
      </c>
      <c r="AP21" s="25"/>
      <c r="AQ21" s="25">
        <v>2</v>
      </c>
      <c r="AR21" s="25"/>
      <c r="AS21" s="25"/>
      <c r="AT21" s="25"/>
      <c r="AU21" s="25">
        <v>3</v>
      </c>
      <c r="AV21" s="25">
        <v>3</v>
      </c>
      <c r="AW21" s="25">
        <v>2</v>
      </c>
      <c r="AX21" s="25">
        <v>1</v>
      </c>
      <c r="AY21" s="25">
        <v>1</v>
      </c>
      <c r="AZ21" s="25">
        <v>1</v>
      </c>
      <c r="BA21" s="25">
        <v>1</v>
      </c>
      <c r="BB21" s="25"/>
      <c r="BC21" s="25">
        <v>1</v>
      </c>
      <c r="BD21" s="25">
        <v>1</v>
      </c>
      <c r="BE21" s="25">
        <v>1</v>
      </c>
      <c r="BF21" s="25"/>
      <c r="BG21" s="25"/>
      <c r="BH21" s="25"/>
      <c r="BI21" s="25"/>
      <c r="BJ21" s="25"/>
      <c r="BK21" s="25">
        <v>22</v>
      </c>
      <c r="BL21" s="25">
        <v>22</v>
      </c>
      <c r="BM21" s="29">
        <v>20</v>
      </c>
      <c r="BN21" s="29">
        <v>2</v>
      </c>
    </row>
    <row r="22" spans="2:66">
      <c r="B22" s="25">
        <f t="shared" si="4"/>
        <v>14</v>
      </c>
      <c r="C22" s="26">
        <v>5150900</v>
      </c>
      <c r="D22" s="27" t="s">
        <v>58</v>
      </c>
      <c r="E22" s="34">
        <f t="shared" si="0"/>
        <v>13</v>
      </c>
      <c r="F22" s="25">
        <f t="shared" si="1"/>
        <v>9</v>
      </c>
      <c r="G22" s="25">
        <f>2+1</f>
        <v>3</v>
      </c>
      <c r="H22" s="25">
        <f t="shared" si="2"/>
        <v>3</v>
      </c>
      <c r="I22" s="25">
        <f>5+1+1+2+1</f>
        <v>10</v>
      </c>
      <c r="J22" s="25">
        <f t="shared" si="3"/>
        <v>6</v>
      </c>
      <c r="K22" s="25">
        <v>1</v>
      </c>
      <c r="L22" s="25"/>
      <c r="M22" s="25"/>
      <c r="N22" s="25"/>
      <c r="O22" s="25"/>
      <c r="P22" s="25"/>
      <c r="Q22" s="25"/>
      <c r="R22" s="25"/>
      <c r="S22" s="25"/>
      <c r="T22" s="25"/>
      <c r="U22" s="25"/>
      <c r="V22" s="25"/>
      <c r="W22" s="25"/>
      <c r="X22" s="25"/>
      <c r="Y22" s="25"/>
      <c r="Z22" s="25"/>
      <c r="AA22" s="25"/>
      <c r="AB22" s="25"/>
      <c r="AC22" s="25"/>
      <c r="AD22" s="25"/>
      <c r="AE22" s="25">
        <v>2</v>
      </c>
      <c r="AF22" s="25">
        <v>1</v>
      </c>
      <c r="AG22" s="25">
        <v>1</v>
      </c>
      <c r="AH22" s="25"/>
      <c r="AI22" s="25"/>
      <c r="AJ22" s="25"/>
      <c r="AK22" s="25"/>
      <c r="AL22" s="25"/>
      <c r="AM22" s="25"/>
      <c r="AN22" s="25"/>
      <c r="AO22" s="25"/>
      <c r="AP22" s="25"/>
      <c r="AQ22" s="25">
        <v>2</v>
      </c>
      <c r="AR22" s="25">
        <v>1</v>
      </c>
      <c r="AS22" s="25"/>
      <c r="AT22" s="25">
        <v>1</v>
      </c>
      <c r="AU22" s="25"/>
      <c r="AV22" s="25"/>
      <c r="AW22" s="25"/>
      <c r="AX22" s="25"/>
      <c r="AY22" s="25"/>
      <c r="AZ22" s="25"/>
      <c r="BA22" s="25"/>
      <c r="BB22" s="25"/>
      <c r="BC22" s="25">
        <v>1</v>
      </c>
      <c r="BD22" s="25">
        <v>1</v>
      </c>
      <c r="BE22" s="25">
        <v>1</v>
      </c>
      <c r="BF22" s="25"/>
      <c r="BG22" s="25"/>
      <c r="BH22" s="25"/>
      <c r="BI22" s="25"/>
      <c r="BJ22" s="25"/>
      <c r="BK22" s="25">
        <v>7</v>
      </c>
      <c r="BL22" s="25">
        <v>6</v>
      </c>
      <c r="BM22" s="27">
        <v>4</v>
      </c>
      <c r="BN22" s="27">
        <v>2</v>
      </c>
    </row>
    <row r="23" spans="2:66">
      <c r="B23" s="25">
        <f t="shared" si="4"/>
        <v>15</v>
      </c>
      <c r="C23" s="26">
        <v>5151000</v>
      </c>
      <c r="D23" s="27" t="s">
        <v>59</v>
      </c>
      <c r="E23" s="34">
        <f t="shared" si="0"/>
        <v>15</v>
      </c>
      <c r="F23" s="25">
        <f t="shared" si="1"/>
        <v>11</v>
      </c>
      <c r="G23" s="25">
        <f>2+1</f>
        <v>3</v>
      </c>
      <c r="H23" s="25">
        <f t="shared" si="2"/>
        <v>2</v>
      </c>
      <c r="I23" s="25">
        <f>6+1+1+1+1+2</f>
        <v>12</v>
      </c>
      <c r="J23" s="25">
        <f t="shared" si="3"/>
        <v>9</v>
      </c>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v>2</v>
      </c>
      <c r="AN23" s="25"/>
      <c r="AO23" s="25"/>
      <c r="AP23" s="25"/>
      <c r="AQ23" s="25">
        <v>1</v>
      </c>
      <c r="AR23" s="25"/>
      <c r="AS23" s="25"/>
      <c r="AT23" s="25"/>
      <c r="AU23" s="25">
        <v>2</v>
      </c>
      <c r="AV23" s="25">
        <v>2</v>
      </c>
      <c r="AW23" s="25">
        <v>2</v>
      </c>
      <c r="AX23" s="25"/>
      <c r="AY23" s="25">
        <v>1</v>
      </c>
      <c r="AZ23" s="25">
        <v>1</v>
      </c>
      <c r="BA23" s="25">
        <v>1</v>
      </c>
      <c r="BB23" s="25"/>
      <c r="BC23" s="25">
        <v>1</v>
      </c>
      <c r="BD23" s="25"/>
      <c r="BE23" s="25"/>
      <c r="BF23" s="25"/>
      <c r="BG23" s="25"/>
      <c r="BH23" s="25"/>
      <c r="BI23" s="25"/>
      <c r="BJ23" s="25"/>
      <c r="BK23" s="25">
        <v>8</v>
      </c>
      <c r="BL23" s="25">
        <v>8</v>
      </c>
      <c r="BM23" s="29">
        <v>6</v>
      </c>
      <c r="BN23" s="29">
        <v>2</v>
      </c>
    </row>
    <row r="24" spans="2:66">
      <c r="B24" s="25">
        <f t="shared" si="4"/>
        <v>16</v>
      </c>
      <c r="C24" s="26">
        <v>5151000</v>
      </c>
      <c r="D24" s="27" t="s">
        <v>60</v>
      </c>
      <c r="E24" s="34">
        <f t="shared" si="0"/>
        <v>9</v>
      </c>
      <c r="F24" s="25">
        <f t="shared" si="1"/>
        <v>5</v>
      </c>
      <c r="G24" s="25">
        <f>1+1</f>
        <v>2</v>
      </c>
      <c r="H24" s="25">
        <f t="shared" si="2"/>
        <v>1</v>
      </c>
      <c r="I24" s="25">
        <f>1+3+2+1</f>
        <v>7</v>
      </c>
      <c r="J24" s="25">
        <f t="shared" si="3"/>
        <v>4</v>
      </c>
      <c r="K24" s="25">
        <v>3</v>
      </c>
      <c r="L24" s="25"/>
      <c r="M24" s="25"/>
      <c r="N24" s="25"/>
      <c r="O24" s="25">
        <v>1</v>
      </c>
      <c r="P24" s="25">
        <v>1</v>
      </c>
      <c r="Q24" s="25"/>
      <c r="R24" s="25">
        <v>1</v>
      </c>
      <c r="S24" s="25"/>
      <c r="T24" s="25"/>
      <c r="U24" s="25"/>
      <c r="V24" s="25"/>
      <c r="W24" s="25">
        <v>1</v>
      </c>
      <c r="X24" s="25">
        <v>1</v>
      </c>
      <c r="Y24" s="25">
        <v>1</v>
      </c>
      <c r="Z24" s="25"/>
      <c r="AA24" s="25"/>
      <c r="AB24" s="25"/>
      <c r="AC24" s="25"/>
      <c r="AD24" s="25"/>
      <c r="AE24" s="25"/>
      <c r="AF24" s="25"/>
      <c r="AG24" s="25"/>
      <c r="AH24" s="25"/>
      <c r="AI24" s="25"/>
      <c r="AJ24" s="25"/>
      <c r="AK24" s="25"/>
      <c r="AL24" s="25"/>
      <c r="AM24" s="25">
        <v>2</v>
      </c>
      <c r="AN24" s="25">
        <v>2</v>
      </c>
      <c r="AO24" s="25">
        <v>2</v>
      </c>
      <c r="AP24" s="25"/>
      <c r="AQ24" s="25">
        <v>1</v>
      </c>
      <c r="AR24" s="25"/>
      <c r="AS24" s="25"/>
      <c r="AT24" s="25"/>
      <c r="AU24" s="25"/>
      <c r="AV24" s="25"/>
      <c r="AW24" s="25"/>
      <c r="AX24" s="25"/>
      <c r="AY24" s="25">
        <v>1</v>
      </c>
      <c r="AZ24" s="25">
        <v>1</v>
      </c>
      <c r="BA24" s="25">
        <v>1</v>
      </c>
      <c r="BB24" s="25"/>
      <c r="BC24" s="25"/>
      <c r="BD24" s="25"/>
      <c r="BE24" s="25"/>
      <c r="BF24" s="25"/>
      <c r="BG24" s="25"/>
      <c r="BH24" s="25"/>
      <c r="BI24" s="25"/>
      <c r="BJ24" s="25"/>
      <c r="BK24" s="25"/>
      <c r="BL24" s="25"/>
      <c r="BM24" s="27"/>
      <c r="BN24" s="27"/>
    </row>
    <row r="25" spans="2:66">
      <c r="B25" s="25">
        <f t="shared" si="4"/>
        <v>17</v>
      </c>
      <c r="C25" s="26">
        <v>5151100</v>
      </c>
      <c r="D25" s="27" t="s">
        <v>61</v>
      </c>
      <c r="E25" s="34">
        <f t="shared" si="0"/>
        <v>16</v>
      </c>
      <c r="F25" s="25">
        <f t="shared" si="1"/>
        <v>5</v>
      </c>
      <c r="G25" s="25">
        <f>2+1+1</f>
        <v>4</v>
      </c>
      <c r="H25" s="25">
        <f t="shared" si="2"/>
        <v>1</v>
      </c>
      <c r="I25" s="25">
        <f>4+1+1+1+1+1+3</f>
        <v>12</v>
      </c>
      <c r="J25" s="25">
        <f t="shared" si="3"/>
        <v>4</v>
      </c>
      <c r="K25" s="25"/>
      <c r="L25" s="25"/>
      <c r="M25" s="25"/>
      <c r="N25" s="25"/>
      <c r="O25" s="25">
        <v>1</v>
      </c>
      <c r="P25" s="25"/>
      <c r="Q25" s="25"/>
      <c r="R25" s="25"/>
      <c r="S25" s="25"/>
      <c r="T25" s="25"/>
      <c r="U25" s="25"/>
      <c r="V25" s="25"/>
      <c r="W25" s="25">
        <v>1</v>
      </c>
      <c r="X25" s="25">
        <v>1</v>
      </c>
      <c r="Y25" s="25">
        <v>1</v>
      </c>
      <c r="Z25" s="25"/>
      <c r="AA25" s="25"/>
      <c r="AB25" s="25"/>
      <c r="AC25" s="25"/>
      <c r="AD25" s="25"/>
      <c r="AE25" s="25"/>
      <c r="AF25" s="25"/>
      <c r="AG25" s="25"/>
      <c r="AH25" s="25"/>
      <c r="AI25" s="25"/>
      <c r="AJ25" s="25"/>
      <c r="AK25" s="25"/>
      <c r="AL25" s="25"/>
      <c r="AM25" s="25">
        <v>1</v>
      </c>
      <c r="AN25" s="25"/>
      <c r="AO25" s="25"/>
      <c r="AP25" s="25"/>
      <c r="AQ25" s="25">
        <v>2</v>
      </c>
      <c r="AR25" s="25"/>
      <c r="AS25" s="25"/>
      <c r="AT25" s="25"/>
      <c r="AU25" s="25">
        <v>3</v>
      </c>
      <c r="AV25" s="25">
        <v>1</v>
      </c>
      <c r="AW25" s="25">
        <v>1</v>
      </c>
      <c r="AX25" s="25"/>
      <c r="AY25" s="25"/>
      <c r="AZ25" s="25"/>
      <c r="BA25" s="25"/>
      <c r="BB25" s="25"/>
      <c r="BC25" s="25">
        <v>2</v>
      </c>
      <c r="BD25" s="25"/>
      <c r="BE25" s="25"/>
      <c r="BF25" s="25"/>
      <c r="BG25" s="25"/>
      <c r="BH25" s="25"/>
      <c r="BI25" s="25"/>
      <c r="BJ25" s="25"/>
      <c r="BK25" s="25">
        <v>6</v>
      </c>
      <c r="BL25" s="25">
        <v>3</v>
      </c>
      <c r="BM25" s="29">
        <v>2</v>
      </c>
      <c r="BN25" s="29">
        <v>1</v>
      </c>
    </row>
    <row r="26" spans="2:66">
      <c r="B26" s="25">
        <f t="shared" si="4"/>
        <v>18</v>
      </c>
      <c r="C26" s="26">
        <v>5151200</v>
      </c>
      <c r="D26" s="27" t="s">
        <v>62</v>
      </c>
      <c r="E26" s="34">
        <f t="shared" si="0"/>
        <v>8</v>
      </c>
      <c r="F26" s="25">
        <f t="shared" si="1"/>
        <v>7</v>
      </c>
      <c r="G26" s="25">
        <v>1</v>
      </c>
      <c r="H26" s="25">
        <f t="shared" si="2"/>
        <v>1</v>
      </c>
      <c r="I26" s="25">
        <f>3+1+1+1+1</f>
        <v>7</v>
      </c>
      <c r="J26" s="25">
        <f t="shared" si="3"/>
        <v>6</v>
      </c>
      <c r="K26" s="25"/>
      <c r="L26" s="25"/>
      <c r="M26" s="25"/>
      <c r="N26" s="25"/>
      <c r="O26" s="25"/>
      <c r="P26" s="25"/>
      <c r="Q26" s="25"/>
      <c r="R26" s="25"/>
      <c r="S26" s="25"/>
      <c r="T26" s="25"/>
      <c r="U26" s="25"/>
      <c r="V26" s="25"/>
      <c r="W26" s="25"/>
      <c r="X26" s="25"/>
      <c r="Y26" s="25"/>
      <c r="Z26" s="25"/>
      <c r="AA26" s="25">
        <v>1</v>
      </c>
      <c r="AB26" s="25"/>
      <c r="AC26" s="25"/>
      <c r="AD26" s="25"/>
      <c r="AE26" s="25">
        <v>1</v>
      </c>
      <c r="AF26" s="25">
        <v>1</v>
      </c>
      <c r="AG26" s="25">
        <v>1</v>
      </c>
      <c r="AH26" s="25"/>
      <c r="AI26" s="25"/>
      <c r="AJ26" s="25"/>
      <c r="AK26" s="25"/>
      <c r="AL26" s="25"/>
      <c r="AM26" s="25">
        <v>1</v>
      </c>
      <c r="AN26" s="25">
        <v>1</v>
      </c>
      <c r="AO26" s="25">
        <v>1</v>
      </c>
      <c r="AP26" s="25"/>
      <c r="AQ26" s="25"/>
      <c r="AR26" s="25"/>
      <c r="AS26" s="25"/>
      <c r="AT26" s="25"/>
      <c r="AU26" s="25">
        <v>1</v>
      </c>
      <c r="AV26" s="25">
        <v>1</v>
      </c>
      <c r="AW26" s="25">
        <v>1</v>
      </c>
      <c r="AX26" s="25"/>
      <c r="AY26" s="25"/>
      <c r="AZ26" s="25"/>
      <c r="BA26" s="25"/>
      <c r="BB26" s="25"/>
      <c r="BC26" s="25"/>
      <c r="BD26" s="25"/>
      <c r="BE26" s="25"/>
      <c r="BF26" s="25"/>
      <c r="BG26" s="25"/>
      <c r="BH26" s="25"/>
      <c r="BI26" s="25"/>
      <c r="BJ26" s="25"/>
      <c r="BK26" s="25">
        <v>4</v>
      </c>
      <c r="BL26" s="25">
        <v>4</v>
      </c>
      <c r="BM26" s="29">
        <v>3</v>
      </c>
      <c r="BN26" s="29">
        <v>1</v>
      </c>
    </row>
    <row r="27" spans="2:66">
      <c r="B27" s="25">
        <f t="shared" si="4"/>
        <v>19</v>
      </c>
      <c r="C27" s="26">
        <v>5151200</v>
      </c>
      <c r="D27" s="27" t="s">
        <v>63</v>
      </c>
      <c r="E27" s="34">
        <f t="shared" si="0"/>
        <v>7</v>
      </c>
      <c r="F27" s="25">
        <f t="shared" si="1"/>
        <v>5</v>
      </c>
      <c r="G27" s="25">
        <f>1+1</f>
        <v>2</v>
      </c>
      <c r="H27" s="25">
        <f t="shared" si="2"/>
        <v>1</v>
      </c>
      <c r="I27" s="25">
        <f>2+2+1</f>
        <v>5</v>
      </c>
      <c r="J27" s="25">
        <f t="shared" si="3"/>
        <v>4</v>
      </c>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v>1</v>
      </c>
      <c r="AV27" s="25">
        <v>1</v>
      </c>
      <c r="AW27" s="25">
        <v>1</v>
      </c>
      <c r="AX27" s="25"/>
      <c r="AY27" s="25"/>
      <c r="AZ27" s="25"/>
      <c r="BA27" s="25"/>
      <c r="BB27" s="25"/>
      <c r="BC27" s="25">
        <v>3</v>
      </c>
      <c r="BD27" s="25">
        <v>1</v>
      </c>
      <c r="BE27" s="25">
        <v>1</v>
      </c>
      <c r="BF27" s="25"/>
      <c r="BG27" s="25"/>
      <c r="BH27" s="25"/>
      <c r="BI27" s="25"/>
      <c r="BJ27" s="25"/>
      <c r="BK27" s="25">
        <v>3</v>
      </c>
      <c r="BL27" s="25">
        <v>3</v>
      </c>
      <c r="BM27" s="29">
        <v>2</v>
      </c>
      <c r="BN27" s="29">
        <v>1</v>
      </c>
    </row>
    <row r="28" spans="2:66">
      <c r="B28" s="25">
        <f t="shared" si="4"/>
        <v>20</v>
      </c>
      <c r="C28" s="26">
        <v>5151200</v>
      </c>
      <c r="D28" s="27" t="s">
        <v>64</v>
      </c>
      <c r="E28" s="34">
        <f t="shared" si="0"/>
        <v>6</v>
      </c>
      <c r="F28" s="25">
        <f t="shared" si="1"/>
        <v>2</v>
      </c>
      <c r="G28" s="25">
        <v>1</v>
      </c>
      <c r="H28" s="25">
        <f t="shared" si="2"/>
        <v>0</v>
      </c>
      <c r="I28" s="25">
        <f>3+1+1</f>
        <v>5</v>
      </c>
      <c r="J28" s="25">
        <f t="shared" si="3"/>
        <v>2</v>
      </c>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v>1</v>
      </c>
      <c r="AJ28" s="25">
        <v>1</v>
      </c>
      <c r="AK28" s="25"/>
      <c r="AL28" s="25"/>
      <c r="AM28" s="25"/>
      <c r="AN28" s="25"/>
      <c r="AO28" s="25"/>
      <c r="AP28" s="25"/>
      <c r="AQ28" s="25">
        <v>1</v>
      </c>
      <c r="AR28" s="25"/>
      <c r="AS28" s="25"/>
      <c r="AT28" s="25"/>
      <c r="AU28" s="25">
        <v>1</v>
      </c>
      <c r="AV28" s="25">
        <v>1</v>
      </c>
      <c r="AW28" s="25">
        <v>1</v>
      </c>
      <c r="AX28" s="25"/>
      <c r="AY28" s="25"/>
      <c r="AZ28" s="25"/>
      <c r="BA28" s="25"/>
      <c r="BB28" s="25"/>
      <c r="BC28" s="25"/>
      <c r="BD28" s="25"/>
      <c r="BE28" s="25"/>
      <c r="BF28" s="25"/>
      <c r="BG28" s="25"/>
      <c r="BH28" s="25"/>
      <c r="BI28" s="25"/>
      <c r="BJ28" s="25"/>
      <c r="BK28" s="25">
        <v>3</v>
      </c>
      <c r="BL28" s="25">
        <v>1</v>
      </c>
      <c r="BM28" s="29">
        <v>1</v>
      </c>
      <c r="BN28" s="29"/>
    </row>
    <row r="29" spans="2:66">
      <c r="B29" s="27"/>
      <c r="C29" s="27"/>
      <c r="D29" s="34" t="s">
        <v>48</v>
      </c>
      <c r="E29" s="34">
        <f>SUM(E9:E28)</f>
        <v>345</v>
      </c>
      <c r="F29" s="34">
        <f t="shared" ref="F29:BN29" si="5">SUM(F9:F28)</f>
        <v>226</v>
      </c>
      <c r="G29" s="34">
        <f t="shared" si="5"/>
        <v>69</v>
      </c>
      <c r="H29" s="34">
        <f t="shared" si="5"/>
        <v>48</v>
      </c>
      <c r="I29" s="34">
        <f t="shared" si="5"/>
        <v>276</v>
      </c>
      <c r="J29" s="34">
        <f t="shared" si="5"/>
        <v>178</v>
      </c>
      <c r="K29" s="34">
        <f t="shared" si="5"/>
        <v>12</v>
      </c>
      <c r="L29" s="34">
        <f t="shared" si="5"/>
        <v>3</v>
      </c>
      <c r="M29" s="34"/>
      <c r="N29" s="34"/>
      <c r="O29" s="34">
        <f t="shared" si="5"/>
        <v>13</v>
      </c>
      <c r="P29" s="34">
        <f t="shared" si="5"/>
        <v>6</v>
      </c>
      <c r="Q29" s="34"/>
      <c r="R29" s="34"/>
      <c r="S29" s="34">
        <f t="shared" si="5"/>
        <v>8</v>
      </c>
      <c r="T29" s="34">
        <f t="shared" si="5"/>
        <v>5</v>
      </c>
      <c r="U29" s="34"/>
      <c r="V29" s="34"/>
      <c r="W29" s="34">
        <f t="shared" si="5"/>
        <v>11</v>
      </c>
      <c r="X29" s="34">
        <f t="shared" si="5"/>
        <v>8</v>
      </c>
      <c r="Y29" s="34"/>
      <c r="Z29" s="34"/>
      <c r="AA29" s="34">
        <f t="shared" si="5"/>
        <v>10</v>
      </c>
      <c r="AB29" s="34">
        <f t="shared" si="5"/>
        <v>4</v>
      </c>
      <c r="AC29" s="34"/>
      <c r="AD29" s="34"/>
      <c r="AE29" s="34">
        <f t="shared" si="5"/>
        <v>9</v>
      </c>
      <c r="AF29" s="34">
        <f t="shared" si="5"/>
        <v>5</v>
      </c>
      <c r="AG29" s="34"/>
      <c r="AH29" s="34"/>
      <c r="AI29" s="34">
        <f t="shared" si="5"/>
        <v>6</v>
      </c>
      <c r="AJ29" s="34">
        <f t="shared" si="5"/>
        <v>4</v>
      </c>
      <c r="AK29" s="34"/>
      <c r="AL29" s="34"/>
      <c r="AM29" s="34">
        <f t="shared" si="5"/>
        <v>16</v>
      </c>
      <c r="AN29" s="34">
        <f t="shared" si="5"/>
        <v>8</v>
      </c>
      <c r="AO29" s="34"/>
      <c r="AP29" s="34"/>
      <c r="AQ29" s="34">
        <f t="shared" si="5"/>
        <v>33</v>
      </c>
      <c r="AR29" s="34">
        <f t="shared" si="5"/>
        <v>16</v>
      </c>
      <c r="AS29" s="34"/>
      <c r="AT29" s="34"/>
      <c r="AU29" s="34">
        <f t="shared" si="5"/>
        <v>31</v>
      </c>
      <c r="AV29" s="34">
        <f t="shared" si="5"/>
        <v>21</v>
      </c>
      <c r="AW29" s="34"/>
      <c r="AX29" s="34"/>
      <c r="AY29" s="34">
        <f t="shared" si="5"/>
        <v>8</v>
      </c>
      <c r="AZ29" s="34">
        <f t="shared" si="5"/>
        <v>4</v>
      </c>
      <c r="BA29" s="34"/>
      <c r="BB29" s="34"/>
      <c r="BC29" s="34">
        <f t="shared" si="5"/>
        <v>17</v>
      </c>
      <c r="BD29" s="34">
        <f t="shared" si="5"/>
        <v>6</v>
      </c>
      <c r="BE29" s="34"/>
      <c r="BF29" s="34"/>
      <c r="BG29" s="34">
        <f t="shared" si="5"/>
        <v>2</v>
      </c>
      <c r="BH29" s="34">
        <f t="shared" si="5"/>
        <v>0</v>
      </c>
      <c r="BI29" s="34"/>
      <c r="BJ29" s="34"/>
      <c r="BK29" s="34">
        <f t="shared" si="5"/>
        <v>169</v>
      </c>
      <c r="BL29" s="34">
        <f t="shared" si="5"/>
        <v>137</v>
      </c>
      <c r="BM29" s="34"/>
      <c r="BN29" s="34">
        <f t="shared" si="5"/>
        <v>27</v>
      </c>
    </row>
  </sheetData>
  <mergeCells count="12">
    <mergeCell ref="C5:BL5"/>
    <mergeCell ref="C2:BL2"/>
    <mergeCell ref="C1:BL1"/>
    <mergeCell ref="C3:BL3"/>
    <mergeCell ref="C4:BL4"/>
    <mergeCell ref="K7:BN7"/>
    <mergeCell ref="B7:B8"/>
    <mergeCell ref="C7:C8"/>
    <mergeCell ref="D7:D8"/>
    <mergeCell ref="E7:E8"/>
    <mergeCell ref="F7:F8"/>
    <mergeCell ref="G7:J7"/>
  </mergeCells>
  <pageMargins left="0.70866141732283472" right="0.70866141732283472" top="0.74803149606299213" bottom="0.74803149606299213" header="0.31496062992125984" footer="0.31496062992125984"/>
  <pageSetup paperSize="9" scale="49" fitToHeight="3" orientation="landscape" verticalDpi="0" r:id="rId1"/>
</worksheet>
</file>

<file path=xl/worksheets/sheet9.xml><?xml version="1.0" encoding="utf-8"?>
<worksheet xmlns="http://schemas.openxmlformats.org/spreadsheetml/2006/main" xmlns:r="http://schemas.openxmlformats.org/officeDocument/2006/relationships">
  <dimension ref="A1:AL24"/>
  <sheetViews>
    <sheetView zoomScale="85" zoomScaleNormal="85" workbookViewId="0">
      <pane ySplit="3" topLeftCell="A4" activePane="bottomLeft" state="frozen"/>
      <selection pane="bottomLeft" activeCell="M11" sqref="M11"/>
    </sheetView>
  </sheetViews>
  <sheetFormatPr defaultRowHeight="15"/>
  <cols>
    <col min="1" max="1" width="4" style="20" bestFit="1" customWidth="1"/>
    <col min="2" max="2" width="8.140625" style="20" bestFit="1" customWidth="1"/>
    <col min="3" max="3" width="51.85546875" style="20" customWidth="1"/>
    <col min="4" max="4" width="7.140625" style="20" customWidth="1"/>
    <col min="5" max="5" width="9.140625" style="20"/>
    <col min="6" max="6" width="4.28515625" style="20" bestFit="1" customWidth="1"/>
    <col min="7" max="7" width="7.140625" style="20" customWidth="1"/>
    <col min="8" max="8" width="3.85546875" style="20" bestFit="1" customWidth="1"/>
    <col min="9" max="9" width="7.28515625" style="20" customWidth="1"/>
    <col min="10" max="10" width="7.140625" style="20" customWidth="1"/>
    <col min="11" max="11" width="6.42578125" style="20" customWidth="1"/>
    <col min="12" max="12" width="6" style="20" customWidth="1"/>
    <col min="13" max="13" width="7" style="20" customWidth="1"/>
    <col min="14" max="14" width="6.7109375" style="20" customWidth="1"/>
    <col min="15" max="15" width="7" style="20" customWidth="1"/>
    <col min="16" max="16" width="6.42578125" style="20" customWidth="1"/>
    <col min="17" max="17" width="8" style="20" customWidth="1"/>
    <col min="18" max="18" width="6.5703125" style="20" customWidth="1"/>
    <col min="19" max="19" width="7.5703125" style="20" customWidth="1"/>
    <col min="20" max="21" width="7.42578125" style="20" customWidth="1"/>
    <col min="22" max="23" width="7.140625" style="20" customWidth="1"/>
    <col min="24" max="24" width="7.42578125" style="20" customWidth="1"/>
    <col min="25" max="26" width="6.5703125" style="20" customWidth="1"/>
    <col min="27" max="27" width="7.28515625" style="20" customWidth="1"/>
    <col min="28" max="28" width="6.28515625" style="20" customWidth="1"/>
    <col min="29" max="29" width="6.5703125" style="20" hidden="1" customWidth="1"/>
    <col min="30" max="30" width="7.28515625" style="20" hidden="1" customWidth="1"/>
    <col min="31" max="31" width="7.140625" style="20" hidden="1" customWidth="1"/>
    <col min="32" max="32" width="6.85546875" style="20" hidden="1" customWidth="1"/>
    <col min="33" max="33" width="6" style="20" hidden="1" customWidth="1"/>
    <col min="34" max="34" width="7.5703125" style="20" hidden="1" customWidth="1"/>
    <col min="35" max="35" width="7.28515625" style="20" hidden="1" customWidth="1"/>
    <col min="36" max="37" width="0" style="20" hidden="1" customWidth="1"/>
    <col min="38" max="38" width="6.42578125" style="20" customWidth="1"/>
    <col min="39" max="16384" width="9.140625" style="20"/>
  </cols>
  <sheetData>
    <row r="1" spans="1:38" ht="25.5" customHeight="1">
      <c r="J1" s="21">
        <v>1</v>
      </c>
      <c r="K1" s="21"/>
      <c r="L1" s="21">
        <v>2</v>
      </c>
      <c r="M1" s="21"/>
      <c r="N1" s="21">
        <v>3</v>
      </c>
      <c r="O1" s="21"/>
      <c r="P1" s="21">
        <v>4</v>
      </c>
      <c r="Q1" s="21"/>
      <c r="R1" s="21">
        <v>5</v>
      </c>
      <c r="S1" s="21"/>
      <c r="T1" s="21">
        <v>6</v>
      </c>
      <c r="U1" s="21"/>
      <c r="V1" s="21">
        <v>7</v>
      </c>
      <c r="W1" s="21"/>
      <c r="X1" s="21">
        <v>8</v>
      </c>
      <c r="Y1" s="21"/>
      <c r="Z1" s="21">
        <v>9</v>
      </c>
      <c r="AA1" s="21"/>
      <c r="AB1" s="21">
        <v>10</v>
      </c>
      <c r="AC1" s="21"/>
      <c r="AD1" s="21">
        <v>11</v>
      </c>
      <c r="AE1" s="21"/>
      <c r="AF1" s="21">
        <v>12</v>
      </c>
      <c r="AG1" s="21"/>
      <c r="AH1" s="21">
        <v>13</v>
      </c>
      <c r="AI1" s="21"/>
    </row>
    <row r="2" spans="1:38">
      <c r="A2" s="56" t="s">
        <v>25</v>
      </c>
      <c r="B2" s="56" t="s">
        <v>26</v>
      </c>
      <c r="C2" s="56" t="s">
        <v>27</v>
      </c>
      <c r="D2" s="57" t="s">
        <v>28</v>
      </c>
      <c r="E2" s="58" t="s">
        <v>29</v>
      </c>
      <c r="F2" s="59" t="s">
        <v>30</v>
      </c>
      <c r="G2" s="59"/>
      <c r="H2" s="59"/>
      <c r="I2" s="59"/>
      <c r="J2" s="59" t="s">
        <v>46</v>
      </c>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row>
    <row r="3" spans="1:38" ht="80.25" customHeight="1">
      <c r="A3" s="56"/>
      <c r="B3" s="56"/>
      <c r="C3" s="56"/>
      <c r="D3" s="57"/>
      <c r="E3" s="58"/>
      <c r="F3" s="22" t="s">
        <v>31</v>
      </c>
      <c r="G3" s="23" t="s">
        <v>29</v>
      </c>
      <c r="H3" s="24" t="s">
        <v>32</v>
      </c>
      <c r="I3" s="23" t="s">
        <v>29</v>
      </c>
      <c r="J3" s="24" t="s">
        <v>33</v>
      </c>
      <c r="K3" s="23" t="s">
        <v>29</v>
      </c>
      <c r="L3" s="24" t="s">
        <v>34</v>
      </c>
      <c r="M3" s="23" t="s">
        <v>29</v>
      </c>
      <c r="N3" s="24" t="s">
        <v>35</v>
      </c>
      <c r="O3" s="23" t="s">
        <v>29</v>
      </c>
      <c r="P3" s="24" t="s">
        <v>36</v>
      </c>
      <c r="Q3" s="23" t="s">
        <v>29</v>
      </c>
      <c r="R3" s="24" t="s">
        <v>37</v>
      </c>
      <c r="S3" s="23" t="s">
        <v>29</v>
      </c>
      <c r="T3" s="24" t="s">
        <v>38</v>
      </c>
      <c r="U3" s="23" t="s">
        <v>29</v>
      </c>
      <c r="V3" s="24" t="s">
        <v>39</v>
      </c>
      <c r="W3" s="23" t="s">
        <v>29</v>
      </c>
      <c r="X3" s="24" t="s">
        <v>40</v>
      </c>
      <c r="Y3" s="23" t="s">
        <v>29</v>
      </c>
      <c r="Z3" s="24" t="s">
        <v>41</v>
      </c>
      <c r="AA3" s="23" t="s">
        <v>29</v>
      </c>
      <c r="AB3" s="24" t="s">
        <v>42</v>
      </c>
      <c r="AC3" s="23" t="s">
        <v>29</v>
      </c>
      <c r="AD3" s="24" t="s">
        <v>43</v>
      </c>
      <c r="AE3" s="23" t="s">
        <v>29</v>
      </c>
      <c r="AF3" s="24" t="s">
        <v>44</v>
      </c>
      <c r="AG3" s="23" t="s">
        <v>29</v>
      </c>
      <c r="AH3" s="24" t="s">
        <v>45</v>
      </c>
      <c r="AI3" s="23" t="s">
        <v>29</v>
      </c>
      <c r="AJ3" s="24" t="s">
        <v>47</v>
      </c>
      <c r="AK3" s="23" t="s">
        <v>29</v>
      </c>
      <c r="AL3" s="23" t="s">
        <v>29</v>
      </c>
    </row>
    <row r="4" spans="1:38">
      <c r="A4" s="25">
        <v>1</v>
      </c>
      <c r="B4" s="26">
        <v>5111000</v>
      </c>
      <c r="C4" s="27" t="s">
        <v>65</v>
      </c>
      <c r="D4" s="28">
        <f>+F4+H4</f>
        <v>12</v>
      </c>
      <c r="E4" s="25"/>
      <c r="F4" s="25">
        <f>1+1</f>
        <v>2</v>
      </c>
      <c r="G4" s="25"/>
      <c r="H4" s="25">
        <f>4+1+1+1+1+2</f>
        <v>10</v>
      </c>
      <c r="I4" s="25"/>
      <c r="J4" s="25"/>
      <c r="K4" s="25"/>
      <c r="L4" s="25">
        <v>2</v>
      </c>
      <c r="M4" s="30"/>
      <c r="N4" s="25"/>
      <c r="O4" s="25"/>
      <c r="P4" s="25"/>
      <c r="Q4" s="25"/>
      <c r="R4" s="25">
        <v>1</v>
      </c>
      <c r="S4" s="30"/>
      <c r="T4" s="25">
        <v>1</v>
      </c>
      <c r="U4" s="30"/>
      <c r="V4" s="25">
        <v>1</v>
      </c>
      <c r="W4" s="30"/>
      <c r="X4" s="25"/>
      <c r="Y4" s="25"/>
      <c r="Z4" s="25">
        <v>1</v>
      </c>
      <c r="AA4" s="30"/>
      <c r="AB4" s="25">
        <v>2</v>
      </c>
      <c r="AC4" s="27"/>
      <c r="AD4" s="27"/>
      <c r="AE4" s="27"/>
      <c r="AF4" s="27"/>
      <c r="AG4" s="27"/>
      <c r="AH4" s="27"/>
      <c r="AI4" s="27"/>
      <c r="AJ4" s="27">
        <v>4</v>
      </c>
      <c r="AK4" s="27"/>
      <c r="AL4" s="29"/>
    </row>
    <row r="5" spans="1:38">
      <c r="A5" s="25">
        <f>+A4+1</f>
        <v>2</v>
      </c>
      <c r="B5" s="26">
        <v>5111000</v>
      </c>
      <c r="C5" s="27" t="s">
        <v>66</v>
      </c>
      <c r="D5" s="28">
        <f t="shared" ref="D5:D23" si="0">+F5+H5</f>
        <v>22</v>
      </c>
      <c r="E5" s="25"/>
      <c r="F5" s="25">
        <f>3+1</f>
        <v>4</v>
      </c>
      <c r="G5" s="25"/>
      <c r="H5" s="25">
        <f>10+1+1+3+2+1</f>
        <v>18</v>
      </c>
      <c r="I5" s="25"/>
      <c r="J5" s="25"/>
      <c r="K5" s="25"/>
      <c r="L5" s="25"/>
      <c r="M5" s="25"/>
      <c r="N5" s="25"/>
      <c r="O5" s="25"/>
      <c r="P5" s="25">
        <v>1</v>
      </c>
      <c r="Q5" s="30"/>
      <c r="R5" s="25"/>
      <c r="S5" s="25"/>
      <c r="T5" s="25"/>
      <c r="U5" s="25"/>
      <c r="V5" s="25"/>
      <c r="W5" s="25"/>
      <c r="X5" s="25">
        <v>3</v>
      </c>
      <c r="Y5" s="30"/>
      <c r="Z5" s="25">
        <v>1</v>
      </c>
      <c r="AA5" s="30"/>
      <c r="AB5" s="25">
        <v>2</v>
      </c>
      <c r="AC5" s="27"/>
      <c r="AD5" s="27"/>
      <c r="AE5" s="27"/>
      <c r="AF5" s="27">
        <v>2</v>
      </c>
      <c r="AG5" s="27"/>
      <c r="AH5" s="27"/>
      <c r="AI5" s="27"/>
      <c r="AJ5" s="27">
        <v>13</v>
      </c>
      <c r="AK5" s="27"/>
      <c r="AL5" s="29"/>
    </row>
    <row r="6" spans="1:38">
      <c r="A6" s="25">
        <f t="shared" ref="A6:A23" si="1">+A5+1</f>
        <v>3</v>
      </c>
      <c r="B6" s="26">
        <v>5111000</v>
      </c>
      <c r="C6" s="27" t="s">
        <v>67</v>
      </c>
      <c r="D6" s="28">
        <f t="shared" si="0"/>
        <v>26</v>
      </c>
      <c r="E6" s="25"/>
      <c r="F6" s="25">
        <f>2+1+1</f>
        <v>4</v>
      </c>
      <c r="G6" s="25"/>
      <c r="H6" s="25">
        <f>13+1+1+4+1+2</f>
        <v>22</v>
      </c>
      <c r="I6" s="25"/>
      <c r="J6" s="25"/>
      <c r="K6" s="25"/>
      <c r="L6" s="25">
        <v>1</v>
      </c>
      <c r="M6" s="30"/>
      <c r="N6" s="25"/>
      <c r="O6" s="25"/>
      <c r="P6" s="25">
        <v>1</v>
      </c>
      <c r="Q6" s="30"/>
      <c r="R6" s="25">
        <v>1</v>
      </c>
      <c r="S6" s="30"/>
      <c r="T6" s="25"/>
      <c r="U6" s="25"/>
      <c r="V6" s="25"/>
      <c r="W6" s="25"/>
      <c r="X6" s="25">
        <v>1</v>
      </c>
      <c r="Y6" s="30"/>
      <c r="Z6" s="25">
        <v>5</v>
      </c>
      <c r="AA6" s="30"/>
      <c r="AB6" s="25">
        <v>2</v>
      </c>
      <c r="AC6" s="27"/>
      <c r="AD6" s="27"/>
      <c r="AE6" s="27"/>
      <c r="AF6" s="27"/>
      <c r="AG6" s="27"/>
      <c r="AH6" s="27"/>
      <c r="AI6" s="27"/>
      <c r="AJ6" s="27">
        <v>15</v>
      </c>
      <c r="AK6" s="27"/>
      <c r="AL6" s="29"/>
    </row>
    <row r="7" spans="1:38">
      <c r="A7" s="25">
        <f t="shared" si="1"/>
        <v>4</v>
      </c>
      <c r="B7" s="26">
        <v>5150200</v>
      </c>
      <c r="C7" s="27" t="s">
        <v>68</v>
      </c>
      <c r="D7" s="28">
        <f t="shared" si="0"/>
        <v>26</v>
      </c>
      <c r="E7" s="25"/>
      <c r="F7" s="25">
        <f>1+2+1+1+1</f>
        <v>6</v>
      </c>
      <c r="G7" s="25"/>
      <c r="H7" s="25">
        <f>11+1+1+5+2</f>
        <v>20</v>
      </c>
      <c r="I7" s="25"/>
      <c r="J7" s="25"/>
      <c r="K7" s="25"/>
      <c r="L7" s="25">
        <v>3</v>
      </c>
      <c r="M7" s="30"/>
      <c r="N7" s="25">
        <v>1</v>
      </c>
      <c r="O7" s="30"/>
      <c r="P7" s="25"/>
      <c r="Q7" s="25"/>
      <c r="R7" s="25">
        <v>1</v>
      </c>
      <c r="S7" s="30"/>
      <c r="T7" s="25"/>
      <c r="U7" s="25"/>
      <c r="V7" s="25"/>
      <c r="W7" s="25"/>
      <c r="X7" s="25"/>
      <c r="Y7" s="25"/>
      <c r="Z7" s="25">
        <v>6</v>
      </c>
      <c r="AA7" s="30"/>
      <c r="AB7" s="25">
        <v>3</v>
      </c>
      <c r="AC7" s="27"/>
      <c r="AD7" s="27"/>
      <c r="AE7" s="27"/>
      <c r="AF7" s="27"/>
      <c r="AG7" s="27"/>
      <c r="AH7" s="27"/>
      <c r="AI7" s="27"/>
      <c r="AJ7" s="27">
        <v>12</v>
      </c>
      <c r="AK7" s="27"/>
      <c r="AL7" s="29"/>
    </row>
    <row r="8" spans="1:38">
      <c r="A8" s="25">
        <f t="shared" si="1"/>
        <v>5</v>
      </c>
      <c r="B8" s="26">
        <v>5150200</v>
      </c>
      <c r="C8" s="27" t="s">
        <v>49</v>
      </c>
      <c r="D8" s="28">
        <f t="shared" si="0"/>
        <v>35</v>
      </c>
      <c r="E8" s="25"/>
      <c r="F8" s="25">
        <f>2+2+1+1+1</f>
        <v>7</v>
      </c>
      <c r="G8" s="25"/>
      <c r="H8" s="25">
        <f>18+1+1+1+1+3+1+1+1</f>
        <v>28</v>
      </c>
      <c r="I8" s="25"/>
      <c r="J8" s="25"/>
      <c r="K8" s="25"/>
      <c r="L8" s="25">
        <v>1</v>
      </c>
      <c r="M8" s="30"/>
      <c r="N8" s="25">
        <v>1</v>
      </c>
      <c r="O8" s="30"/>
      <c r="P8" s="25">
        <v>1</v>
      </c>
      <c r="Q8" s="30"/>
      <c r="R8" s="25">
        <v>1</v>
      </c>
      <c r="S8" s="30"/>
      <c r="T8" s="25">
        <v>3</v>
      </c>
      <c r="U8" s="30"/>
      <c r="V8" s="25"/>
      <c r="W8" s="25"/>
      <c r="X8" s="25">
        <v>1</v>
      </c>
      <c r="Y8" s="30"/>
      <c r="Z8" s="25">
        <v>3</v>
      </c>
      <c r="AA8" s="30"/>
      <c r="AB8" s="25">
        <v>2</v>
      </c>
      <c r="AC8" s="27"/>
      <c r="AD8" s="27">
        <v>1</v>
      </c>
      <c r="AE8" s="27"/>
      <c r="AF8" s="27">
        <v>1</v>
      </c>
      <c r="AG8" s="27"/>
      <c r="AH8" s="27"/>
      <c r="AI8" s="27"/>
      <c r="AJ8" s="27">
        <v>20</v>
      </c>
      <c r="AK8" s="27"/>
      <c r="AL8" s="29"/>
    </row>
    <row r="9" spans="1:38">
      <c r="A9" s="25">
        <f t="shared" si="1"/>
        <v>6</v>
      </c>
      <c r="B9" s="26">
        <v>5150800</v>
      </c>
      <c r="C9" s="27" t="s">
        <v>50</v>
      </c>
      <c r="D9" s="28">
        <f t="shared" si="0"/>
        <v>23</v>
      </c>
      <c r="E9" s="25"/>
      <c r="F9" s="25">
        <f>3+1+1+1</f>
        <v>6</v>
      </c>
      <c r="G9" s="25"/>
      <c r="H9" s="25">
        <f>3+1+1+1+3+2+1+2+3</f>
        <v>17</v>
      </c>
      <c r="I9" s="25"/>
      <c r="J9" s="25"/>
      <c r="K9" s="25"/>
      <c r="L9" s="25"/>
      <c r="M9" s="25"/>
      <c r="N9" s="25">
        <v>1</v>
      </c>
      <c r="O9" s="30"/>
      <c r="P9" s="25">
        <v>1</v>
      </c>
      <c r="Q9" s="30"/>
      <c r="R9" s="25">
        <v>4</v>
      </c>
      <c r="S9" s="30"/>
      <c r="T9" s="25">
        <v>1</v>
      </c>
      <c r="U9" s="30"/>
      <c r="V9" s="25">
        <v>2</v>
      </c>
      <c r="W9" s="30"/>
      <c r="X9" s="25"/>
      <c r="Y9" s="25"/>
      <c r="Z9" s="25">
        <v>1</v>
      </c>
      <c r="AA9" s="30"/>
      <c r="AB9" s="25">
        <v>3</v>
      </c>
      <c r="AC9" s="27"/>
      <c r="AD9" s="27">
        <v>3</v>
      </c>
      <c r="AE9" s="27"/>
      <c r="AF9" s="27">
        <v>1</v>
      </c>
      <c r="AG9" s="27"/>
      <c r="AH9" s="27"/>
      <c r="AI9" s="27"/>
      <c r="AJ9" s="27">
        <v>6</v>
      </c>
      <c r="AK9" s="27"/>
      <c r="AL9" s="29"/>
    </row>
    <row r="10" spans="1:38">
      <c r="A10" s="25">
        <f t="shared" si="1"/>
        <v>7</v>
      </c>
      <c r="B10" s="26">
        <v>5150800</v>
      </c>
      <c r="C10" s="27" t="s">
        <v>51</v>
      </c>
      <c r="D10" s="28">
        <f t="shared" si="0"/>
        <v>13</v>
      </c>
      <c r="E10" s="25"/>
      <c r="F10" s="25">
        <f>1+1+1</f>
        <v>3</v>
      </c>
      <c r="G10" s="25"/>
      <c r="H10" s="25">
        <f>4+1+1+2+1+1</f>
        <v>10</v>
      </c>
      <c r="I10" s="25"/>
      <c r="J10" s="25">
        <v>3</v>
      </c>
      <c r="K10" s="30"/>
      <c r="L10" s="25">
        <v>1</v>
      </c>
      <c r="M10" s="30"/>
      <c r="N10" s="25">
        <v>1</v>
      </c>
      <c r="O10" s="30"/>
      <c r="P10" s="25"/>
      <c r="Q10" s="25"/>
      <c r="R10" s="25">
        <v>1</v>
      </c>
      <c r="S10" s="30"/>
      <c r="T10" s="25"/>
      <c r="U10" s="25"/>
      <c r="V10" s="25"/>
      <c r="W10" s="25"/>
      <c r="X10" s="25"/>
      <c r="Y10" s="25"/>
      <c r="Z10" s="25"/>
      <c r="AA10" s="25"/>
      <c r="AB10" s="25">
        <v>1</v>
      </c>
      <c r="AC10" s="27"/>
      <c r="AD10" s="27"/>
      <c r="AE10" s="27"/>
      <c r="AF10" s="27">
        <v>1</v>
      </c>
      <c r="AG10" s="27"/>
      <c r="AH10" s="27"/>
      <c r="AI10" s="27"/>
      <c r="AJ10" s="27">
        <v>5</v>
      </c>
      <c r="AK10" s="27"/>
      <c r="AL10" s="29"/>
    </row>
    <row r="11" spans="1:38">
      <c r="A11" s="25">
        <f t="shared" si="1"/>
        <v>8</v>
      </c>
      <c r="B11" s="26">
        <v>5150800</v>
      </c>
      <c r="C11" s="27" t="s">
        <v>52</v>
      </c>
      <c r="D11" s="28">
        <f t="shared" si="0"/>
        <v>9</v>
      </c>
      <c r="E11" s="25"/>
      <c r="F11" s="25">
        <v>1</v>
      </c>
      <c r="G11" s="25"/>
      <c r="H11" s="25">
        <f>3+1+1+1+1+1</f>
        <v>8</v>
      </c>
      <c r="I11" s="25"/>
      <c r="J11" s="25"/>
      <c r="K11" s="25"/>
      <c r="L11" s="25"/>
      <c r="M11" s="25"/>
      <c r="N11" s="25">
        <v>1</v>
      </c>
      <c r="O11" s="30"/>
      <c r="P11" s="25"/>
      <c r="Q11" s="25"/>
      <c r="R11" s="25"/>
      <c r="S11" s="25"/>
      <c r="T11" s="25"/>
      <c r="U11" s="25"/>
      <c r="V11" s="25">
        <v>1</v>
      </c>
      <c r="W11" s="30"/>
      <c r="X11" s="25">
        <v>1</v>
      </c>
      <c r="Y11" s="30"/>
      <c r="Z11" s="25"/>
      <c r="AA11" s="25"/>
      <c r="AB11" s="25">
        <v>1</v>
      </c>
      <c r="AC11" s="27"/>
      <c r="AD11" s="27"/>
      <c r="AE11" s="27"/>
      <c r="AF11" s="27"/>
      <c r="AG11" s="27"/>
      <c r="AH11" s="27">
        <v>1</v>
      </c>
      <c r="AI11" s="27"/>
      <c r="AJ11" s="27">
        <v>4</v>
      </c>
      <c r="AK11" s="27"/>
      <c r="AL11" s="29"/>
    </row>
    <row r="12" spans="1:38">
      <c r="A12" s="25">
        <f t="shared" si="1"/>
        <v>9</v>
      </c>
      <c r="B12" s="26">
        <v>5150800</v>
      </c>
      <c r="C12" s="27" t="s">
        <v>53</v>
      </c>
      <c r="D12" s="28">
        <f t="shared" si="0"/>
        <v>9</v>
      </c>
      <c r="E12" s="25"/>
      <c r="F12" s="25">
        <f>1+1+1+1</f>
        <v>4</v>
      </c>
      <c r="G12" s="25"/>
      <c r="H12" s="25">
        <f>2+2+1</f>
        <v>5</v>
      </c>
      <c r="I12" s="25"/>
      <c r="J12" s="25"/>
      <c r="K12" s="25"/>
      <c r="L12" s="25"/>
      <c r="M12" s="25"/>
      <c r="N12" s="25"/>
      <c r="O12" s="25"/>
      <c r="P12" s="25">
        <v>2</v>
      </c>
      <c r="Q12" s="30"/>
      <c r="R12" s="25"/>
      <c r="S12" s="25"/>
      <c r="T12" s="25"/>
      <c r="U12" s="25"/>
      <c r="V12" s="25"/>
      <c r="W12" s="25"/>
      <c r="X12" s="25"/>
      <c r="Y12" s="25"/>
      <c r="Z12" s="25">
        <v>1</v>
      </c>
      <c r="AA12" s="30"/>
      <c r="AB12" s="25"/>
      <c r="AC12" s="27"/>
      <c r="AD12" s="27"/>
      <c r="AE12" s="27"/>
      <c r="AF12" s="27">
        <v>2</v>
      </c>
      <c r="AG12" s="27"/>
      <c r="AH12" s="27">
        <v>1</v>
      </c>
      <c r="AI12" s="27"/>
      <c r="AJ12" s="27">
        <v>3</v>
      </c>
      <c r="AK12" s="27"/>
      <c r="AL12" s="27"/>
    </row>
    <row r="13" spans="1:38">
      <c r="A13" s="25">
        <f t="shared" si="1"/>
        <v>10</v>
      </c>
      <c r="B13" s="26">
        <v>5150800</v>
      </c>
      <c r="C13" s="27" t="s">
        <v>54</v>
      </c>
      <c r="D13" s="28">
        <f t="shared" si="0"/>
        <v>11</v>
      </c>
      <c r="E13" s="25"/>
      <c r="F13" s="25">
        <v>3</v>
      </c>
      <c r="G13" s="25"/>
      <c r="H13" s="25">
        <f>2+2+1+2+1</f>
        <v>8</v>
      </c>
      <c r="I13" s="25"/>
      <c r="J13" s="25">
        <v>2</v>
      </c>
      <c r="K13" s="30"/>
      <c r="L13" s="25">
        <v>2</v>
      </c>
      <c r="M13" s="30"/>
      <c r="N13" s="25"/>
      <c r="O13" s="25"/>
      <c r="P13" s="25"/>
      <c r="Q13" s="25"/>
      <c r="R13" s="25"/>
      <c r="S13" s="25"/>
      <c r="T13" s="25"/>
      <c r="U13" s="25"/>
      <c r="V13" s="25"/>
      <c r="W13" s="25"/>
      <c r="X13" s="25"/>
      <c r="Y13" s="25"/>
      <c r="Z13" s="25">
        <v>1</v>
      </c>
      <c r="AA13" s="30"/>
      <c r="AB13" s="25">
        <v>1</v>
      </c>
      <c r="AC13" s="27"/>
      <c r="AD13" s="27"/>
      <c r="AE13" s="27"/>
      <c r="AF13" s="27"/>
      <c r="AG13" s="27"/>
      <c r="AH13" s="27"/>
      <c r="AI13" s="27"/>
      <c r="AJ13" s="27">
        <v>5</v>
      </c>
      <c r="AK13" s="27"/>
      <c r="AL13" s="29"/>
    </row>
    <row r="14" spans="1:38">
      <c r="A14" s="25">
        <f t="shared" si="1"/>
        <v>11</v>
      </c>
      <c r="B14" s="26">
        <v>5150900</v>
      </c>
      <c r="C14" s="27" t="s">
        <v>55</v>
      </c>
      <c r="D14" s="28">
        <f t="shared" si="0"/>
        <v>26</v>
      </c>
      <c r="E14" s="25"/>
      <c r="F14" s="25">
        <f>3+1</f>
        <v>4</v>
      </c>
      <c r="G14" s="25"/>
      <c r="H14" s="25">
        <f>19+2+1</f>
        <v>22</v>
      </c>
      <c r="I14" s="25"/>
      <c r="J14" s="25"/>
      <c r="K14" s="25"/>
      <c r="L14" s="25"/>
      <c r="M14" s="25"/>
      <c r="N14" s="25"/>
      <c r="O14" s="25"/>
      <c r="P14" s="25"/>
      <c r="Q14" s="25"/>
      <c r="R14" s="25"/>
      <c r="S14" s="25"/>
      <c r="T14" s="25"/>
      <c r="U14" s="25"/>
      <c r="V14" s="25"/>
      <c r="W14" s="25"/>
      <c r="X14" s="25">
        <v>1</v>
      </c>
      <c r="Y14" s="30"/>
      <c r="Z14" s="25">
        <v>3</v>
      </c>
      <c r="AA14" s="30"/>
      <c r="AB14" s="25"/>
      <c r="AC14" s="27"/>
      <c r="AD14" s="27"/>
      <c r="AE14" s="27"/>
      <c r="AF14" s="27"/>
      <c r="AG14" s="27"/>
      <c r="AH14" s="27"/>
      <c r="AI14" s="27"/>
      <c r="AJ14" s="27">
        <v>22</v>
      </c>
      <c r="AK14" s="27"/>
      <c r="AL14" s="27"/>
    </row>
    <row r="15" spans="1:38">
      <c r="A15" s="25">
        <f t="shared" si="1"/>
        <v>12</v>
      </c>
      <c r="B15" s="26">
        <v>5150900</v>
      </c>
      <c r="C15" s="27" t="s">
        <v>56</v>
      </c>
      <c r="D15" s="28">
        <f t="shared" si="0"/>
        <v>17</v>
      </c>
      <c r="E15" s="25"/>
      <c r="F15" s="25">
        <v>3</v>
      </c>
      <c r="G15" s="25"/>
      <c r="H15" s="25">
        <f>4+1+1+2+1+2+3</f>
        <v>14</v>
      </c>
      <c r="I15" s="25"/>
      <c r="J15" s="25">
        <v>1</v>
      </c>
      <c r="K15" s="30"/>
      <c r="L15" s="25"/>
      <c r="M15" s="25"/>
      <c r="N15" s="25">
        <v>1</v>
      </c>
      <c r="O15" s="30"/>
      <c r="P15" s="25"/>
      <c r="Q15" s="25"/>
      <c r="R15" s="25"/>
      <c r="S15" s="25"/>
      <c r="T15" s="25"/>
      <c r="U15" s="25"/>
      <c r="V15" s="25"/>
      <c r="W15" s="25"/>
      <c r="X15" s="25"/>
      <c r="Y15" s="25"/>
      <c r="Z15" s="25">
        <v>2</v>
      </c>
      <c r="AA15" s="30"/>
      <c r="AB15" s="25">
        <v>3</v>
      </c>
      <c r="AC15" s="27"/>
      <c r="AD15" s="27">
        <v>1</v>
      </c>
      <c r="AE15" s="27"/>
      <c r="AF15" s="27">
        <v>2</v>
      </c>
      <c r="AG15" s="27"/>
      <c r="AH15" s="27"/>
      <c r="AI15" s="27"/>
      <c r="AJ15" s="27">
        <v>7</v>
      </c>
      <c r="AK15" s="27"/>
      <c r="AL15" s="29"/>
    </row>
    <row r="16" spans="1:38">
      <c r="A16" s="25">
        <f t="shared" si="1"/>
        <v>13</v>
      </c>
      <c r="B16" s="26">
        <v>5150900</v>
      </c>
      <c r="C16" s="27" t="s">
        <v>57</v>
      </c>
      <c r="D16" s="28">
        <f t="shared" si="0"/>
        <v>42</v>
      </c>
      <c r="E16" s="25"/>
      <c r="F16" s="25">
        <f>2+1+1+1</f>
        <v>5</v>
      </c>
      <c r="G16" s="25"/>
      <c r="H16" s="25">
        <f>20+1+1+2+3+2+1+3+1+1+2</f>
        <v>37</v>
      </c>
      <c r="I16" s="25"/>
      <c r="J16" s="25">
        <v>2</v>
      </c>
      <c r="K16" s="30"/>
      <c r="L16" s="25">
        <v>1</v>
      </c>
      <c r="M16" s="30"/>
      <c r="N16" s="25">
        <v>2</v>
      </c>
      <c r="O16" s="30"/>
      <c r="P16" s="25">
        <v>3</v>
      </c>
      <c r="Q16" s="30"/>
      <c r="R16" s="25"/>
      <c r="S16" s="25"/>
      <c r="T16" s="25">
        <v>1</v>
      </c>
      <c r="U16" s="30"/>
      <c r="V16" s="25">
        <v>1</v>
      </c>
      <c r="W16" s="30"/>
      <c r="X16" s="25">
        <v>3</v>
      </c>
      <c r="Y16" s="30"/>
      <c r="Z16" s="25">
        <v>2</v>
      </c>
      <c r="AA16" s="30"/>
      <c r="AB16" s="25">
        <v>3</v>
      </c>
      <c r="AC16" s="27"/>
      <c r="AD16" s="27">
        <v>1</v>
      </c>
      <c r="AE16" s="27"/>
      <c r="AF16" s="27">
        <v>1</v>
      </c>
      <c r="AG16" s="27"/>
      <c r="AH16" s="27"/>
      <c r="AI16" s="27"/>
      <c r="AJ16" s="27">
        <v>22</v>
      </c>
      <c r="AK16" s="27"/>
      <c r="AL16" s="29"/>
    </row>
    <row r="17" spans="1:38">
      <c r="A17" s="25">
        <f t="shared" si="1"/>
        <v>14</v>
      </c>
      <c r="B17" s="26">
        <v>5150900</v>
      </c>
      <c r="C17" s="27" t="s">
        <v>58</v>
      </c>
      <c r="D17" s="28">
        <f t="shared" si="0"/>
        <v>13</v>
      </c>
      <c r="E17" s="25"/>
      <c r="F17" s="25">
        <f>2+1</f>
        <v>3</v>
      </c>
      <c r="G17" s="25"/>
      <c r="H17" s="25">
        <f>5+1+1+2+1</f>
        <v>10</v>
      </c>
      <c r="I17" s="25"/>
      <c r="J17" s="25">
        <v>1</v>
      </c>
      <c r="K17" s="30"/>
      <c r="L17" s="25"/>
      <c r="M17" s="25"/>
      <c r="N17" s="25"/>
      <c r="O17" s="25"/>
      <c r="P17" s="25"/>
      <c r="Q17" s="25"/>
      <c r="R17" s="25"/>
      <c r="S17" s="25"/>
      <c r="T17" s="25">
        <v>2</v>
      </c>
      <c r="U17" s="30"/>
      <c r="V17" s="25"/>
      <c r="W17" s="25"/>
      <c r="X17" s="25"/>
      <c r="Y17" s="25"/>
      <c r="Z17" s="25">
        <v>2</v>
      </c>
      <c r="AA17" s="30"/>
      <c r="AB17" s="25"/>
      <c r="AC17" s="27"/>
      <c r="AD17" s="27"/>
      <c r="AE17" s="27"/>
      <c r="AF17" s="27">
        <v>1</v>
      </c>
      <c r="AG17" s="27"/>
      <c r="AH17" s="27"/>
      <c r="AI17" s="27"/>
      <c r="AJ17" s="27">
        <v>7</v>
      </c>
      <c r="AK17" s="27"/>
      <c r="AL17" s="27"/>
    </row>
    <row r="18" spans="1:38">
      <c r="A18" s="25">
        <f t="shared" si="1"/>
        <v>15</v>
      </c>
      <c r="B18" s="26">
        <v>5151000</v>
      </c>
      <c r="C18" s="27" t="s">
        <v>59</v>
      </c>
      <c r="D18" s="28">
        <f t="shared" si="0"/>
        <v>15</v>
      </c>
      <c r="E18" s="25"/>
      <c r="F18" s="25">
        <f>2+1</f>
        <v>3</v>
      </c>
      <c r="G18" s="25"/>
      <c r="H18" s="25">
        <f>6+1+1+1+1+2</f>
        <v>12</v>
      </c>
      <c r="I18" s="25"/>
      <c r="J18" s="25"/>
      <c r="K18" s="25"/>
      <c r="L18" s="25"/>
      <c r="M18" s="25"/>
      <c r="N18" s="25"/>
      <c r="O18" s="25"/>
      <c r="P18" s="25"/>
      <c r="Q18" s="25"/>
      <c r="R18" s="25"/>
      <c r="S18" s="25"/>
      <c r="T18" s="25"/>
      <c r="U18" s="25"/>
      <c r="V18" s="25"/>
      <c r="W18" s="25"/>
      <c r="X18" s="25">
        <v>2</v>
      </c>
      <c r="Y18" s="30"/>
      <c r="Z18" s="25">
        <v>1</v>
      </c>
      <c r="AA18" s="30"/>
      <c r="AB18" s="25">
        <v>2</v>
      </c>
      <c r="AC18" s="27"/>
      <c r="AD18" s="27">
        <v>1</v>
      </c>
      <c r="AE18" s="27"/>
      <c r="AF18" s="27">
        <v>1</v>
      </c>
      <c r="AG18" s="27"/>
      <c r="AH18" s="27"/>
      <c r="AI18" s="27"/>
      <c r="AJ18" s="27">
        <v>8</v>
      </c>
      <c r="AK18" s="27"/>
      <c r="AL18" s="29"/>
    </row>
    <row r="19" spans="1:38">
      <c r="A19" s="25">
        <f t="shared" si="1"/>
        <v>16</v>
      </c>
      <c r="B19" s="26">
        <v>5151000</v>
      </c>
      <c r="C19" s="27" t="s">
        <v>60</v>
      </c>
      <c r="D19" s="28">
        <f t="shared" si="0"/>
        <v>9</v>
      </c>
      <c r="E19" s="25"/>
      <c r="F19" s="25">
        <f>1+1</f>
        <v>2</v>
      </c>
      <c r="G19" s="25"/>
      <c r="H19" s="25">
        <f>1+3+2+1</f>
        <v>7</v>
      </c>
      <c r="I19" s="25"/>
      <c r="J19" s="25">
        <v>3</v>
      </c>
      <c r="K19" s="30"/>
      <c r="L19" s="25">
        <v>1</v>
      </c>
      <c r="M19" s="30"/>
      <c r="N19" s="25"/>
      <c r="O19" s="25"/>
      <c r="P19" s="25">
        <v>1</v>
      </c>
      <c r="Q19" s="30"/>
      <c r="R19" s="25"/>
      <c r="S19" s="25"/>
      <c r="T19" s="25"/>
      <c r="U19" s="25"/>
      <c r="V19" s="25"/>
      <c r="W19" s="25"/>
      <c r="X19" s="25">
        <v>2</v>
      </c>
      <c r="Y19" s="30"/>
      <c r="Z19" s="25">
        <v>1</v>
      </c>
      <c r="AA19" s="30"/>
      <c r="AB19" s="25"/>
      <c r="AC19" s="27"/>
      <c r="AD19" s="27">
        <v>1</v>
      </c>
      <c r="AE19" s="27"/>
      <c r="AF19" s="27"/>
      <c r="AG19" s="27"/>
      <c r="AH19" s="27"/>
      <c r="AI19" s="27"/>
      <c r="AJ19" s="27"/>
      <c r="AK19" s="27"/>
      <c r="AL19" s="27"/>
    </row>
    <row r="20" spans="1:38">
      <c r="A20" s="25">
        <f t="shared" si="1"/>
        <v>17</v>
      </c>
      <c r="B20" s="26">
        <v>5151100</v>
      </c>
      <c r="C20" s="27" t="s">
        <v>61</v>
      </c>
      <c r="D20" s="28">
        <f t="shared" si="0"/>
        <v>16</v>
      </c>
      <c r="E20" s="25"/>
      <c r="F20" s="25">
        <f>2+1+1</f>
        <v>4</v>
      </c>
      <c r="G20" s="25"/>
      <c r="H20" s="25">
        <f>4+1+1+1+1+1+3</f>
        <v>12</v>
      </c>
      <c r="I20" s="25"/>
      <c r="J20" s="25"/>
      <c r="K20" s="25"/>
      <c r="L20" s="25">
        <v>1</v>
      </c>
      <c r="M20" s="30"/>
      <c r="N20" s="25"/>
      <c r="O20" s="25"/>
      <c r="P20" s="25">
        <v>1</v>
      </c>
      <c r="Q20" s="30"/>
      <c r="R20" s="25"/>
      <c r="S20" s="25"/>
      <c r="T20" s="25"/>
      <c r="U20" s="25"/>
      <c r="V20" s="25"/>
      <c r="W20" s="25"/>
      <c r="X20" s="25">
        <v>1</v>
      </c>
      <c r="Y20" s="30"/>
      <c r="Z20" s="25">
        <v>2</v>
      </c>
      <c r="AA20" s="30"/>
      <c r="AB20" s="25">
        <v>3</v>
      </c>
      <c r="AC20" s="27"/>
      <c r="AD20" s="27"/>
      <c r="AE20" s="27"/>
      <c r="AF20" s="27">
        <v>2</v>
      </c>
      <c r="AG20" s="27"/>
      <c r="AH20" s="27"/>
      <c r="AI20" s="27"/>
      <c r="AJ20" s="27">
        <v>6</v>
      </c>
      <c r="AK20" s="27"/>
      <c r="AL20" s="29"/>
    </row>
    <row r="21" spans="1:38">
      <c r="A21" s="25">
        <f t="shared" si="1"/>
        <v>18</v>
      </c>
      <c r="B21" s="26">
        <v>5151200</v>
      </c>
      <c r="C21" s="27" t="s">
        <v>62</v>
      </c>
      <c r="D21" s="28">
        <f t="shared" si="0"/>
        <v>8</v>
      </c>
      <c r="E21" s="25"/>
      <c r="F21" s="25">
        <v>1</v>
      </c>
      <c r="G21" s="25"/>
      <c r="H21" s="25">
        <f>3+1+1+1+1</f>
        <v>7</v>
      </c>
      <c r="I21" s="25"/>
      <c r="J21" s="25"/>
      <c r="K21" s="25"/>
      <c r="L21" s="25"/>
      <c r="M21" s="25"/>
      <c r="N21" s="25"/>
      <c r="O21" s="25"/>
      <c r="P21" s="25"/>
      <c r="Q21" s="25"/>
      <c r="R21" s="25">
        <v>1</v>
      </c>
      <c r="S21" s="30"/>
      <c r="T21" s="25">
        <v>1</v>
      </c>
      <c r="U21" s="30"/>
      <c r="V21" s="25"/>
      <c r="W21" s="25"/>
      <c r="X21" s="25">
        <v>1</v>
      </c>
      <c r="Y21" s="30"/>
      <c r="Z21" s="25"/>
      <c r="AA21" s="25"/>
      <c r="AB21" s="25">
        <v>1</v>
      </c>
      <c r="AC21" s="27"/>
      <c r="AD21" s="27"/>
      <c r="AE21" s="27"/>
      <c r="AF21" s="27"/>
      <c r="AG21" s="27"/>
      <c r="AH21" s="27"/>
      <c r="AI21" s="27"/>
      <c r="AJ21" s="27">
        <v>4</v>
      </c>
      <c r="AK21" s="27"/>
      <c r="AL21" s="29"/>
    </row>
    <row r="22" spans="1:38">
      <c r="A22" s="25">
        <f t="shared" si="1"/>
        <v>19</v>
      </c>
      <c r="B22" s="26">
        <v>5151200</v>
      </c>
      <c r="C22" s="27" t="s">
        <v>63</v>
      </c>
      <c r="D22" s="28">
        <f t="shared" si="0"/>
        <v>7</v>
      </c>
      <c r="E22" s="25"/>
      <c r="F22" s="25">
        <f>1+1</f>
        <v>2</v>
      </c>
      <c r="G22" s="25"/>
      <c r="H22" s="25">
        <f>2+2+1</f>
        <v>5</v>
      </c>
      <c r="I22" s="25"/>
      <c r="J22" s="25"/>
      <c r="K22" s="25"/>
      <c r="L22" s="25"/>
      <c r="M22" s="25"/>
      <c r="N22" s="25"/>
      <c r="O22" s="25"/>
      <c r="P22" s="25"/>
      <c r="Q22" s="25"/>
      <c r="R22" s="25"/>
      <c r="S22" s="25"/>
      <c r="T22" s="25"/>
      <c r="U22" s="25"/>
      <c r="V22" s="25"/>
      <c r="W22" s="25"/>
      <c r="X22" s="25"/>
      <c r="Y22" s="25"/>
      <c r="Z22" s="25"/>
      <c r="AA22" s="25"/>
      <c r="AB22" s="25">
        <v>1</v>
      </c>
      <c r="AC22" s="27"/>
      <c r="AD22" s="27"/>
      <c r="AE22" s="27"/>
      <c r="AF22" s="27">
        <v>3</v>
      </c>
      <c r="AG22" s="27"/>
      <c r="AH22" s="27"/>
      <c r="AI22" s="27"/>
      <c r="AJ22" s="27">
        <v>3</v>
      </c>
      <c r="AK22" s="27"/>
      <c r="AL22" s="29"/>
    </row>
    <row r="23" spans="1:38">
      <c r="A23" s="25">
        <f t="shared" si="1"/>
        <v>20</v>
      </c>
      <c r="B23" s="26">
        <v>5151200</v>
      </c>
      <c r="C23" s="27" t="s">
        <v>64</v>
      </c>
      <c r="D23" s="28">
        <f t="shared" si="0"/>
        <v>6</v>
      </c>
      <c r="E23" s="25"/>
      <c r="F23" s="25">
        <v>1</v>
      </c>
      <c r="G23" s="25"/>
      <c r="H23" s="25">
        <f>3+1+1</f>
        <v>5</v>
      </c>
      <c r="I23" s="25"/>
      <c r="J23" s="25"/>
      <c r="K23" s="25"/>
      <c r="L23" s="25"/>
      <c r="M23" s="25"/>
      <c r="N23" s="25"/>
      <c r="O23" s="25"/>
      <c r="P23" s="25"/>
      <c r="Q23" s="25"/>
      <c r="R23" s="25"/>
      <c r="S23" s="25"/>
      <c r="T23" s="25"/>
      <c r="U23" s="25"/>
      <c r="V23" s="25">
        <v>1</v>
      </c>
      <c r="W23" s="25"/>
      <c r="X23" s="25"/>
      <c r="Y23" s="25"/>
      <c r="Z23" s="25">
        <v>1</v>
      </c>
      <c r="AA23" s="25"/>
      <c r="AB23" s="25">
        <v>1</v>
      </c>
      <c r="AC23" s="27"/>
      <c r="AD23" s="27"/>
      <c r="AE23" s="27"/>
      <c r="AF23" s="27"/>
      <c r="AG23" s="27"/>
      <c r="AH23" s="27"/>
      <c r="AI23" s="27"/>
      <c r="AJ23" s="27">
        <v>3</v>
      </c>
      <c r="AK23" s="27"/>
      <c r="AL23" s="29"/>
    </row>
    <row r="24" spans="1:38">
      <c r="A24" s="27"/>
      <c r="B24" s="27"/>
      <c r="C24" s="27" t="s">
        <v>48</v>
      </c>
      <c r="D24" s="28">
        <f>SUM(D4:D23)</f>
        <v>345</v>
      </c>
      <c r="E24" s="28">
        <f t="shared" ref="E24:AK24" si="2">SUM(E4:E23)</f>
        <v>0</v>
      </c>
      <c r="F24" s="28">
        <f t="shared" si="2"/>
        <v>68</v>
      </c>
      <c r="G24" s="28">
        <f t="shared" si="2"/>
        <v>0</v>
      </c>
      <c r="H24" s="28">
        <f t="shared" si="2"/>
        <v>277</v>
      </c>
      <c r="I24" s="28">
        <f t="shared" si="2"/>
        <v>0</v>
      </c>
      <c r="J24" s="28">
        <f t="shared" si="2"/>
        <v>12</v>
      </c>
      <c r="K24" s="28">
        <f t="shared" si="2"/>
        <v>0</v>
      </c>
      <c r="L24" s="28">
        <f t="shared" si="2"/>
        <v>13</v>
      </c>
      <c r="M24" s="28">
        <f t="shared" si="2"/>
        <v>0</v>
      </c>
      <c r="N24" s="28">
        <f t="shared" si="2"/>
        <v>8</v>
      </c>
      <c r="O24" s="28">
        <f t="shared" si="2"/>
        <v>0</v>
      </c>
      <c r="P24" s="28">
        <f t="shared" si="2"/>
        <v>11</v>
      </c>
      <c r="Q24" s="28">
        <f t="shared" si="2"/>
        <v>0</v>
      </c>
      <c r="R24" s="28">
        <f t="shared" si="2"/>
        <v>10</v>
      </c>
      <c r="S24" s="28">
        <f t="shared" si="2"/>
        <v>0</v>
      </c>
      <c r="T24" s="28">
        <f t="shared" si="2"/>
        <v>9</v>
      </c>
      <c r="U24" s="28">
        <f t="shared" si="2"/>
        <v>0</v>
      </c>
      <c r="V24" s="28">
        <f t="shared" si="2"/>
        <v>6</v>
      </c>
      <c r="W24" s="28">
        <f t="shared" si="2"/>
        <v>0</v>
      </c>
      <c r="X24" s="28">
        <f t="shared" si="2"/>
        <v>16</v>
      </c>
      <c r="Y24" s="28">
        <f t="shared" si="2"/>
        <v>0</v>
      </c>
      <c r="Z24" s="28">
        <f t="shared" si="2"/>
        <v>33</v>
      </c>
      <c r="AA24" s="28">
        <f t="shared" si="2"/>
        <v>0</v>
      </c>
      <c r="AB24" s="28">
        <f t="shared" si="2"/>
        <v>31</v>
      </c>
      <c r="AC24" s="28">
        <f t="shared" si="2"/>
        <v>0</v>
      </c>
      <c r="AD24" s="28">
        <f t="shared" si="2"/>
        <v>8</v>
      </c>
      <c r="AE24" s="28">
        <f t="shared" si="2"/>
        <v>0</v>
      </c>
      <c r="AF24" s="28">
        <f t="shared" si="2"/>
        <v>17</v>
      </c>
      <c r="AG24" s="28">
        <f t="shared" si="2"/>
        <v>0</v>
      </c>
      <c r="AH24" s="28">
        <f t="shared" si="2"/>
        <v>2</v>
      </c>
      <c r="AI24" s="28">
        <f t="shared" si="2"/>
        <v>0</v>
      </c>
      <c r="AJ24" s="28">
        <f t="shared" si="2"/>
        <v>169</v>
      </c>
      <c r="AK24" s="28">
        <f t="shared" si="2"/>
        <v>0</v>
      </c>
      <c r="AL24" s="27"/>
    </row>
  </sheetData>
  <mergeCells count="7">
    <mergeCell ref="J2:AL2"/>
    <mergeCell ref="F2:I2"/>
    <mergeCell ref="C2:C3"/>
    <mergeCell ref="B2:B3"/>
    <mergeCell ref="A2:A3"/>
    <mergeCell ref="D2:D3"/>
    <mergeCell ref="E2:E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50% (2)</vt:lpstr>
      <vt:lpstr>50%</vt:lpstr>
      <vt:lpstr>100% (2)</vt:lpstr>
      <vt:lpstr>100%</vt:lpstr>
      <vt:lpstr>75%</vt:lpstr>
      <vt:lpstr>75%06</vt:lpstr>
      <vt:lpstr>битирувчилар 2020-2021</vt:lpstr>
      <vt:lpstr>Лист1 (2)</vt:lpstr>
      <vt:lpstr>Лист1</vt:lpstr>
      <vt:lpstr>магистир (2)</vt:lpstr>
      <vt:lpstr>магистир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2021-05-19T08:25:15Z</dcterms:modified>
</cp:coreProperties>
</file>